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.R.F.T.           2022\ENERO - MARZO 2022\"/>
    </mc:Choice>
  </mc:AlternateContent>
  <xr:revisionPtr revIDLastSave="0" documentId="13_ncr:40009_{D790E4C2-91AD-4907-8348-DE3C8E529A02}" xr6:coauthVersionLast="47" xr6:coauthVersionMax="47" xr10:uidLastSave="{00000000-0000-0000-0000-000000000000}"/>
  <bookViews>
    <workbookView xWindow="-120" yWindow="-120" windowWidth="29040" windowHeight="15840"/>
  </bookViews>
  <sheets>
    <sheet name="plantillaEG Enero-Marzo 2022 OK" sheetId="1" r:id="rId1"/>
    <sheet name="174459_Porc_Rec_FORTAM_Rec_trim" sheetId="2" r:id="rId2"/>
    <sheet name="174145-I_EJERC_RECURSOS trim" sheetId="3" r:id="rId3"/>
    <sheet name="174452-I_DEPEND_FINANC sem" sheetId="4" r:id="rId4"/>
    <sheet name="173169 T_Variac_Ing_Disp_Anual" sheetId="5" r:id="rId5"/>
    <sheet name="174458-IAPR anual" sheetId="6" r:id="rId6"/>
    <sheet name="FAIS" sheetId="7" r:id="rId7"/>
  </sheets>
  <definedNames>
    <definedName name="_xlnm.Print_Area" localSheetId="4">'173169 T_Variac_Ing_Disp_Anual'!$A$1:$I$14</definedName>
    <definedName name="_xlnm.Print_Area" localSheetId="2">'174145-I_EJERC_RECURSOS trim'!$A$1:$H$20</definedName>
    <definedName name="_xlnm.Print_Area" localSheetId="3">'174452-I_DEPEND_FINANC sem'!$A$1:$I$19</definedName>
    <definedName name="_xlnm.Print_Area" localSheetId="5">'174458-IAPR anual'!$A$1:$G$15</definedName>
    <definedName name="_xlnm.Print_Area" localSheetId="1">'174459_Porc_Rec_FORTAM_Rec_trim'!$A$1:$H$19</definedName>
    <definedName name="_xlnm.Print_Area" localSheetId="6">FAIS!$A$1:$H$15</definedName>
  </definedNames>
  <calcPr calcId="0"/>
</workbook>
</file>

<file path=xl/calcChain.xml><?xml version="1.0" encoding="utf-8"?>
<calcChain xmlns="http://schemas.openxmlformats.org/spreadsheetml/2006/main">
  <c r="D8" i="7" l="1"/>
  <c r="D9" i="7"/>
  <c r="D10" i="7"/>
  <c r="K11" i="7"/>
  <c r="B14" i="7"/>
  <c r="E14" i="7" s="1"/>
  <c r="C14" i="7"/>
  <c r="D14" i="7"/>
  <c r="B8" i="6" l="1"/>
  <c r="B7" i="6" s="1"/>
  <c r="E8" i="6"/>
  <c r="E7" i="6" s="1"/>
  <c r="D8" i="5"/>
  <c r="H8" i="5"/>
  <c r="E13" i="5"/>
  <c r="D8" i="4"/>
  <c r="H8" i="4"/>
  <c r="B17" i="4"/>
  <c r="E17" i="4" s="1"/>
  <c r="E18" i="4"/>
  <c r="C20" i="4"/>
  <c r="C9" i="3"/>
  <c r="G9" i="3"/>
  <c r="D16" i="3"/>
  <c r="A17" i="3"/>
  <c r="D17" i="3"/>
  <c r="A18" i="3"/>
  <c r="D18" i="3"/>
  <c r="A19" i="3"/>
  <c r="D19" i="3"/>
  <c r="C9" i="2"/>
  <c r="G9" i="2"/>
  <c r="D16" i="2"/>
  <c r="A17" i="2"/>
  <c r="D17" i="2" s="1"/>
  <c r="A18" i="2"/>
  <c r="D18" i="2" s="1"/>
  <c r="A19" i="2"/>
  <c r="D19" i="2"/>
  <c r="F8" i="6" l="1"/>
  <c r="C8" i="6"/>
</calcChain>
</file>

<file path=xl/sharedStrings.xml><?xml version="1.0" encoding="utf-8"?>
<sst xmlns="http://schemas.openxmlformats.org/spreadsheetml/2006/main" count="261" uniqueCount="105">
  <si>
    <t>Entidad</t>
  </si>
  <si>
    <t>Municipio</t>
  </si>
  <si>
    <t>Tipo de Registro</t>
  </si>
  <si>
    <t>Ciclo de Recurso</t>
  </si>
  <si>
    <t>Tipo de Recurso</t>
  </si>
  <si>
    <t>Clave Ramo</t>
  </si>
  <si>
    <t>Modalidad</t>
  </si>
  <si>
    <t>Pograma presupuestario</t>
  </si>
  <si>
    <t>Programa Fondo Convenio - Especifico</t>
  </si>
  <si>
    <t>Institucion Ejecutora</t>
  </si>
  <si>
    <t>Rendimiento Financiero</t>
  </si>
  <si>
    <t>Reintegro</t>
  </si>
  <si>
    <t>Tipo de Gasto</t>
  </si>
  <si>
    <t>Partida</t>
  </si>
  <si>
    <t>Aprobado</t>
  </si>
  <si>
    <t>Modificado</t>
  </si>
  <si>
    <t>Recaudado(Ministrado)</t>
  </si>
  <si>
    <t>Comprometido</t>
  </si>
  <si>
    <t>Devengado</t>
  </si>
  <si>
    <t>Ejercido</t>
  </si>
  <si>
    <t>Pagado</t>
  </si>
  <si>
    <t>Contratos</t>
  </si>
  <si>
    <t>Proyectos</t>
  </si>
  <si>
    <t>Observaciones</t>
  </si>
  <si>
    <t>I</t>
  </si>
  <si>
    <t>FAIS Municipal y de las Demarcaciones Territoriales del Distrito Federal</t>
  </si>
  <si>
    <t>FORTAMUN</t>
  </si>
  <si>
    <t xml:space="preserve"> -   </t>
  </si>
  <si>
    <t>cuarto</t>
  </si>
  <si>
    <t>tercero</t>
  </si>
  <si>
    <t>segundo</t>
  </si>
  <si>
    <t>primero</t>
  </si>
  <si>
    <t>Meta</t>
  </si>
  <si>
    <t>período</t>
  </si>
  <si>
    <t>denominador</t>
  </si>
  <si>
    <t>numerador</t>
  </si>
  <si>
    <t>Los datos son acumulados al periodo que se reporta.</t>
  </si>
  <si>
    <t>(Recursos transferidos del FORTAMUN al municipio o demarcación territorial de la Cuidad de México/ Monto anual aprobado del FORTAMUN en el municipio o demarcación territorial de la Ciudad de México )*100</t>
  </si>
  <si>
    <t>(6)-(3)</t>
  </si>
  <si>
    <t>(5)</t>
  </si>
  <si>
    <t>(4)</t>
  </si>
  <si>
    <t>(1)</t>
  </si>
  <si>
    <t>Diferencia</t>
  </si>
  <si>
    <t>(6)=(4/5)*100</t>
  </si>
  <si>
    <t>Monto anual aprobado del FORTAMUN DF</t>
  </si>
  <si>
    <t>Gasto ejercido</t>
  </si>
  <si>
    <t>(3)=(1/2)*100</t>
  </si>
  <si>
    <t>Meta Alcanzada (Cifras en pesos)</t>
  </si>
  <si>
    <t>Meta Planeada (Cifras en pesos)</t>
  </si>
  <si>
    <t>Frecuencia de medición: Trimestral</t>
  </si>
  <si>
    <t>Porcentaje de recursos FORTAMUN recibidos por municipios y demarcaciones territoriales de la Ciudad de México</t>
  </si>
  <si>
    <t>FORTAMUN DF</t>
  </si>
  <si>
    <t>Id    174459</t>
  </si>
  <si>
    <t>ENERO - MARZO  2022</t>
  </si>
  <si>
    <t>AZCAPOTZALCO</t>
  </si>
  <si>
    <t>Mide el porcentaje  del gasto ejercido, respecto al monto total aprobado de FORTAMUN DF al municipio o demarcación territorial.</t>
  </si>
  <si>
    <t>(Gasto ejercido del FORTAMUN DF por el municipio o demarcación territorial / Monto anual aprobado del FORTAMUN DF al municipio o demarcación territorial)*100.</t>
  </si>
  <si>
    <t>Índice en el Ejercicio de Recursos</t>
  </si>
  <si>
    <t>Id    174145</t>
  </si>
  <si>
    <t>meta</t>
  </si>
  <si>
    <t>DENOMINADOR</t>
  </si>
  <si>
    <t>NUMERADOR</t>
  </si>
  <si>
    <t>El indicador se lee de la siguiente forma: con cuántos pesos de FORTAMUN DF cuenta el municipio o demarcación territorial, por cada peso por concepto de ingresos por recaudación. Permite establecer si a pesar de contar con fuentes seguras de origen federal, el municipio implanta una política recaudatoria activa para complementar sus ingresos disponibles y expandir el gasto público para beneficio de sus habitantes.</t>
  </si>
  <si>
    <t xml:space="preserve">Mide la evolución de la dependencia financiera municipal o de la demarcación territorial, expresada como la importancia relativa del FORTAMUN DF en los ingresos propios. </t>
  </si>
  <si>
    <r>
      <rPr>
        <vertAlign val="superscript"/>
        <sz val="10"/>
        <color indexed="8"/>
        <rFont val="Adobe Caslon Pro"/>
        <family val="1"/>
      </rPr>
      <t>1_/</t>
    </r>
    <r>
      <rPr>
        <sz val="10"/>
        <color indexed="8"/>
        <rFont val="Adobe Caslon Pro"/>
        <family val="1"/>
      </rPr>
      <t xml:space="preserve"> Ingresos propios incluye impuestos por predial, nóminas y otros impuestos; y Otros como derechos, productos y aprovechamientos.</t>
    </r>
  </si>
  <si>
    <t>(Recursos ministrados del FORTAMUN DF al municipio o demarcación territorial / Ingresos propios registrados por el municipio o demarcación territorial del Distrito Federal)</t>
  </si>
  <si>
    <t>(2)</t>
  </si>
  <si>
    <t>(6)=(4/5)</t>
  </si>
  <si>
    <r>
      <t xml:space="preserve">Ingresos Propios Municipales </t>
    </r>
    <r>
      <rPr>
        <b/>
        <vertAlign val="superscript"/>
        <sz val="10"/>
        <color indexed="9"/>
        <rFont val="Adobe Caslon Pro"/>
        <family val="1"/>
      </rPr>
      <t>1_/</t>
    </r>
  </si>
  <si>
    <t>Recursos ministrados del FORTAMUN DF al municipio o demarcación</t>
  </si>
  <si>
    <t>(3)=(1/2)</t>
  </si>
  <si>
    <r>
      <t xml:space="preserve">Frecuencia de medición: </t>
    </r>
    <r>
      <rPr>
        <b/>
        <sz val="18"/>
        <color indexed="8"/>
        <rFont val="Adobe Caslon Pro"/>
      </rPr>
      <t>Semestral</t>
    </r>
  </si>
  <si>
    <t>Índice de Dependencia Financiera</t>
  </si>
  <si>
    <t>Anual</t>
  </si>
  <si>
    <t>[(Ingreso disponible municipal o de la demarcación territorial de la Ciudad de México en el año t / Ingreso disponible municipal o de la demarcación territorial de la Ciudad de México del año t-1)-1]*100</t>
  </si>
  <si>
    <r>
      <t xml:space="preserve">Frecuencia de medición: </t>
    </r>
    <r>
      <rPr>
        <b/>
        <sz val="18"/>
        <color indexed="8"/>
        <rFont val="Adobe Caslon Pro"/>
      </rPr>
      <t>ANUAL</t>
    </r>
  </si>
  <si>
    <t>Tasa de variación del ingreso disponible del municipio o demarcación territorial de la Ciudad de México</t>
  </si>
  <si>
    <t>Mide la aplicación prioritaria de recursos del fondo, conforme a lo dispuesto en la Ley de Coordinación Fiscal (LCF) y de acuerdo con el gasto que representa mayores beneficios para la población, basandose en la expectativa de registrar un incremento en el gasto para los destinos prioritarios establecidos en la LCF y requerimientos relevantes identificados por los municipios.</t>
  </si>
  <si>
    <r>
      <rPr>
        <b/>
        <sz val="10"/>
        <color indexed="8"/>
        <rFont val="Adobe Caslon Pro"/>
        <family val="1"/>
      </rPr>
      <t xml:space="preserve">((Gasto ejercido en Obligaciones Financieras + Gasto ejercido en Pago por Derechos de Agua + Gasto ejercido en Seguridad Pública + Gasto ejercido en Inversión) / (Gasto total ejercido del FORTAMUN DF)) * 100.
</t>
    </r>
    <r>
      <rPr>
        <sz val="10"/>
        <color indexed="8"/>
        <rFont val="Adobe Caslon Pro"/>
        <family val="1"/>
      </rPr>
      <t>1_/</t>
    </r>
    <r>
      <rPr>
        <b/>
        <sz val="10"/>
        <color indexed="8"/>
        <rFont val="Adobe Caslon Pro"/>
        <family val="1"/>
      </rPr>
      <t xml:space="preserve"> </t>
    </r>
    <r>
      <rPr>
        <sz val="10"/>
        <color indexed="8"/>
        <rFont val="Adobe Caslon Pro"/>
        <family val="1"/>
      </rPr>
      <t xml:space="preserve">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
 </t>
    </r>
  </si>
  <si>
    <t>Otros requerimientos</t>
  </si>
  <si>
    <t xml:space="preserve">Inversión </t>
  </si>
  <si>
    <t>Seguridad pública 3381</t>
  </si>
  <si>
    <t>Pagos por derechos de agua 3131</t>
  </si>
  <si>
    <r>
      <t xml:space="preserve">Obligaciones financieras </t>
    </r>
    <r>
      <rPr>
        <vertAlign val="superscript"/>
        <sz val="10"/>
        <color indexed="8"/>
        <rFont val="Adobe Caslon Pro"/>
        <family val="1"/>
      </rPr>
      <t>1_/</t>
    </r>
  </si>
  <si>
    <t>Destinos Prioritarios</t>
  </si>
  <si>
    <t>Gasto total ejercido del FORTAMUN DF</t>
  </si>
  <si>
    <t>% de recursos aplicados</t>
  </si>
  <si>
    <t>Total ejercidos</t>
  </si>
  <si>
    <t>Concepto</t>
  </si>
  <si>
    <r>
      <t xml:space="preserve">Frecuencia de medición: </t>
    </r>
    <r>
      <rPr>
        <b/>
        <sz val="16"/>
        <color indexed="8"/>
        <rFont val="Adobe Caslon Pro"/>
      </rPr>
      <t>ANUAL</t>
    </r>
  </si>
  <si>
    <t>Índice de Aplicación Prioritaria de Recursos</t>
  </si>
  <si>
    <t>Id    174458</t>
  </si>
  <si>
    <t>OTROS</t>
  </si>
  <si>
    <t>Proyectos de Contribución Directa Registrados en la MIDS</t>
  </si>
  <si>
    <t>DIRECTA</t>
  </si>
  <si>
    <t>Otros Proyectos Registrados en las MIDS</t>
  </si>
  <si>
    <t>Proyectos Complementarios Registrados en las MIDS</t>
  </si>
  <si>
    <t>( 3 ) = ( 1 / 2)*100</t>
  </si>
  <si>
    <r>
      <t xml:space="preserve">i </t>
    </r>
    <r>
      <rPr>
        <b/>
        <vertAlign val="superscript"/>
        <sz val="10"/>
        <color indexed="9"/>
        <rFont val="Adobe Caslon Pro"/>
        <family val="1"/>
      </rPr>
      <t>1_/</t>
    </r>
  </si>
  <si>
    <t xml:space="preserve">COMPLEMENTARIOS </t>
  </si>
  <si>
    <t>Denominador</t>
  </si>
  <si>
    <t>Numerador</t>
  </si>
  <si>
    <t>Proyección</t>
  </si>
  <si>
    <t>PROYECTOS</t>
  </si>
  <si>
    <t>FAIS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</si>
</sst>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"/>
    <numFmt numFmtId="165" formatCode="0.0"/>
    <numFmt numFmtId="166" formatCode="_-* #,##0.00000_-;\-* #,##0.00000_-;_-* &quot;-&quot;??_-;_-@_-"/>
    <numFmt numFmtId="167" formatCode="#,##0.0000"/>
    <numFmt numFmtId="168" formatCode="#,##0.000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dobe Caslon Pro"/>
      <family val="1"/>
    </font>
    <font>
      <sz val="10"/>
      <color theme="1"/>
      <name val="Adobe Caslon Pro"/>
      <family val="1"/>
    </font>
    <font>
      <sz val="10"/>
      <color theme="1"/>
      <name val="Calibri"/>
      <family val="2"/>
      <scheme val="minor"/>
    </font>
    <font>
      <b/>
      <sz val="10"/>
      <color theme="1"/>
      <name val="Adobe Caslon Pro"/>
      <family val="1"/>
    </font>
    <font>
      <b/>
      <sz val="10"/>
      <color theme="0"/>
      <name val="Adobe Caslon Pro"/>
      <family val="1"/>
    </font>
    <font>
      <b/>
      <sz val="14"/>
      <color theme="1"/>
      <name val="Adobe Caslon Pro"/>
      <family val="1"/>
    </font>
    <font>
      <b/>
      <sz val="12"/>
      <color theme="1"/>
      <name val="Adobe Caslon Pro"/>
      <family val="1"/>
    </font>
    <font>
      <b/>
      <sz val="18"/>
      <color theme="1"/>
      <name val="Adobe Caslon Pro"/>
      <family val="1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color indexed="8"/>
      <name val="Adobe Caslon Pro"/>
      <family val="1"/>
    </font>
    <font>
      <sz val="10"/>
      <color indexed="8"/>
      <name val="Adobe Caslon Pro"/>
      <family val="1"/>
    </font>
    <font>
      <b/>
      <vertAlign val="superscript"/>
      <sz val="10"/>
      <color indexed="9"/>
      <name val="Adobe Caslon Pro"/>
      <family val="1"/>
    </font>
    <font>
      <b/>
      <sz val="18"/>
      <color indexed="8"/>
      <name val="Adobe Caslon Pro"/>
    </font>
    <font>
      <b/>
      <sz val="10"/>
      <color indexed="8"/>
      <name val="Adobe Caslon Pro"/>
      <family val="1"/>
    </font>
    <font>
      <b/>
      <sz val="16"/>
      <color indexed="8"/>
      <name val="Adobe Caslon Pro"/>
    </font>
    <font>
      <u/>
      <sz val="11"/>
      <color theme="10"/>
      <name val="Calibri"/>
      <family val="2"/>
      <scheme val="minor"/>
    </font>
    <font>
      <b/>
      <sz val="10"/>
      <name val="Adobe Caslon Pro"/>
      <family val="1"/>
    </font>
    <font>
      <sz val="10"/>
      <name val="Adobe Caslon Pro"/>
      <family val="1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06">
    <xf numFmtId="0" fontId="0" fillId="0" borderId="0" xfId="0"/>
    <xf numFmtId="4" fontId="0" fillId="0" borderId="0" xfId="0" applyNumberFormat="1"/>
    <xf numFmtId="0" fontId="18" fillId="0" borderId="0" xfId="0" applyFont="1" applyAlignment="1">
      <alignment horizontal="left" wrapText="1"/>
    </xf>
    <xf numFmtId="2" fontId="16" fillId="0" borderId="0" xfId="0" applyNumberFormat="1" applyFont="1"/>
    <xf numFmtId="164" fontId="19" fillId="0" borderId="0" xfId="0" applyNumberFormat="1" applyFont="1" applyAlignment="1">
      <alignment horizontal="center"/>
    </xf>
    <xf numFmtId="43" fontId="18" fillId="0" borderId="0" xfId="1" applyFont="1" applyAlignment="1">
      <alignment horizontal="left" wrapText="1"/>
    </xf>
    <xf numFmtId="0" fontId="0" fillId="33" borderId="0" xfId="0" applyFill="1"/>
    <xf numFmtId="2" fontId="16" fillId="33" borderId="0" xfId="0" applyNumberFormat="1" applyFont="1" applyFill="1"/>
    <xf numFmtId="164" fontId="19" fillId="33" borderId="0" xfId="0" applyNumberFormat="1" applyFont="1" applyFill="1" applyAlignment="1">
      <alignment horizontal="center"/>
    </xf>
    <xf numFmtId="2" fontId="16" fillId="33" borderId="0" xfId="0" applyNumberFormat="1" applyFont="1" applyFill="1" applyAlignment="1">
      <alignment horizontal="center"/>
    </xf>
    <xf numFmtId="0" fontId="16" fillId="33" borderId="0" xfId="0" applyFont="1" applyFill="1"/>
    <xf numFmtId="0" fontId="16" fillId="33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34" borderId="0" xfId="0" applyFont="1" applyFill="1" applyAlignment="1">
      <alignment horizontal="center" wrapText="1"/>
    </xf>
    <xf numFmtId="0" fontId="20" fillId="0" borderId="0" xfId="0" applyFont="1"/>
    <xf numFmtId="0" fontId="19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2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0" fontId="18" fillId="0" borderId="0" xfId="0" applyFont="1"/>
    <xf numFmtId="4" fontId="21" fillId="35" borderId="0" xfId="0" applyNumberFormat="1" applyFont="1" applyFill="1" applyAlignment="1">
      <alignment horizontal="center"/>
    </xf>
    <xf numFmtId="0" fontId="19" fillId="0" borderId="0" xfId="0" applyFont="1"/>
    <xf numFmtId="0" fontId="22" fillId="36" borderId="0" xfId="0" quotePrefix="1" applyFont="1" applyFill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  <xf numFmtId="0" fontId="22" fillId="36" borderId="0" xfId="0" applyFont="1" applyFill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37" borderId="0" xfId="0" applyFont="1" applyFill="1" applyAlignment="1">
      <alignment horizontal="center"/>
    </xf>
    <xf numFmtId="0" fontId="26" fillId="38" borderId="13" xfId="0" applyFont="1" applyFill="1" applyBorder="1" applyAlignment="1">
      <alignment horizontal="center"/>
    </xf>
    <xf numFmtId="0" fontId="26" fillId="38" borderId="14" xfId="0" applyFont="1" applyFill="1" applyBorder="1" applyAlignment="1">
      <alignment horizontal="center"/>
    </xf>
    <xf numFmtId="0" fontId="26" fillId="38" borderId="13" xfId="0" applyFont="1" applyFill="1" applyBorder="1" applyAlignment="1">
      <alignment horizontal="center" vertical="center"/>
    </xf>
    <xf numFmtId="0" fontId="26" fillId="38" borderId="15" xfId="0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center" vertical="center"/>
    </xf>
    <xf numFmtId="43" fontId="27" fillId="39" borderId="16" xfId="1" applyFont="1" applyFill="1" applyBorder="1"/>
    <xf numFmtId="0" fontId="23" fillId="0" borderId="0" xfId="0" applyFont="1" applyAlignment="1">
      <alignment horizontal="center"/>
    </xf>
    <xf numFmtId="43" fontId="1" fillId="0" borderId="0" xfId="1" applyFont="1"/>
    <xf numFmtId="43" fontId="0" fillId="0" borderId="0" xfId="1" applyFont="1"/>
    <xf numFmtId="43" fontId="19" fillId="0" borderId="0" xfId="1" applyFont="1"/>
    <xf numFmtId="166" fontId="1" fillId="33" borderId="0" xfId="1" applyNumberFormat="1" applyFont="1" applyFill="1"/>
    <xf numFmtId="2" fontId="0" fillId="33" borderId="0" xfId="0" applyNumberFormat="1" applyFill="1"/>
    <xf numFmtId="164" fontId="19" fillId="33" borderId="0" xfId="0" applyNumberFormat="1" applyFont="1" applyFill="1" applyAlignment="1">
      <alignment horizontal="right"/>
    </xf>
    <xf numFmtId="4" fontId="19" fillId="33" borderId="0" xfId="0" applyNumberFormat="1" applyFont="1" applyFill="1" applyAlignment="1">
      <alignment horizontal="right"/>
    </xf>
    <xf numFmtId="43" fontId="19" fillId="33" borderId="0" xfId="1" applyFont="1" applyFill="1" applyBorder="1" applyAlignment="1">
      <alignment horizontal="right"/>
    </xf>
    <xf numFmtId="0" fontId="16" fillId="34" borderId="0" xfId="0" applyFont="1" applyFill="1" applyAlignment="1">
      <alignment horizontal="center"/>
    </xf>
    <xf numFmtId="43" fontId="19" fillId="0" borderId="11" xfId="0" applyNumberFormat="1" applyFont="1" applyBorder="1" applyAlignment="1">
      <alignment horizontal="center"/>
    </xf>
    <xf numFmtId="167" fontId="21" fillId="35" borderId="0" xfId="0" applyNumberFormat="1" applyFont="1" applyFill="1" applyAlignment="1">
      <alignment horizontal="center"/>
    </xf>
    <xf numFmtId="43" fontId="19" fillId="0" borderId="0" xfId="1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wrapText="1"/>
    </xf>
    <xf numFmtId="0" fontId="19" fillId="0" borderId="16" xfId="0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horizontal="left" vertical="top" wrapText="1" indent="2"/>
    </xf>
    <xf numFmtId="2" fontId="0" fillId="0" borderId="0" xfId="0" applyNumberFormat="1"/>
    <xf numFmtId="0" fontId="19" fillId="34" borderId="0" xfId="0" applyFont="1" applyFill="1" applyAlignment="1">
      <alignment horizontal="center" wrapText="1"/>
    </xf>
    <xf numFmtId="165" fontId="0" fillId="0" borderId="0" xfId="0" applyNumberFormat="1"/>
    <xf numFmtId="164" fontId="21" fillId="0" borderId="17" xfId="0" applyNumberFormat="1" applyFont="1" applyBorder="1" applyAlignment="1">
      <alignment horizontal="center" vertical="top" wrapText="1"/>
    </xf>
    <xf numFmtId="4" fontId="21" fillId="0" borderId="17" xfId="0" applyNumberFormat="1" applyFont="1" applyBorder="1" applyAlignment="1">
      <alignment horizontal="right" vertical="top" wrapText="1"/>
    </xf>
    <xf numFmtId="164" fontId="19" fillId="0" borderId="17" xfId="0" applyNumberFormat="1" applyFont="1" applyBorder="1" applyAlignment="1">
      <alignment horizontal="center" vertical="top" wrapText="1"/>
    </xf>
    <xf numFmtId="164" fontId="21" fillId="33" borderId="17" xfId="0" applyNumberFormat="1" applyFont="1" applyFill="1" applyBorder="1" applyAlignment="1">
      <alignment horizontal="right" vertical="top" wrapText="1"/>
    </xf>
    <xf numFmtId="0" fontId="21" fillId="33" borderId="17" xfId="0" applyFont="1" applyFill="1" applyBorder="1" applyAlignment="1">
      <alignment horizontal="left" vertical="top" wrapText="1"/>
    </xf>
    <xf numFmtId="164" fontId="21" fillId="0" borderId="0" xfId="0" applyNumberFormat="1" applyFont="1" applyAlignment="1">
      <alignment horizontal="center" vertical="top" wrapText="1"/>
    </xf>
    <xf numFmtId="4" fontId="19" fillId="0" borderId="0" xfId="0" applyNumberFormat="1" applyFont="1" applyAlignment="1">
      <alignment horizontal="right" vertical="top" wrapText="1"/>
    </xf>
    <xf numFmtId="164" fontId="19" fillId="33" borderId="0" xfId="0" applyNumberFormat="1" applyFont="1" applyFill="1" applyAlignment="1">
      <alignment horizontal="right" vertical="top" wrapText="1"/>
    </xf>
    <xf numFmtId="0" fontId="19" fillId="33" borderId="0" xfId="0" applyFont="1" applyFill="1" applyAlignment="1">
      <alignment horizontal="left" vertical="top" wrapText="1" indent="2"/>
    </xf>
    <xf numFmtId="4" fontId="21" fillId="35" borderId="0" xfId="0" applyNumberFormat="1" applyFont="1" applyFill="1" applyAlignment="1">
      <alignment horizontal="center" vertical="top" wrapText="1"/>
    </xf>
    <xf numFmtId="4" fontId="21" fillId="0" borderId="0" xfId="0" applyNumberFormat="1" applyFont="1" applyAlignment="1">
      <alignment horizontal="right" vertical="top" wrapText="1"/>
    </xf>
    <xf numFmtId="168" fontId="21" fillId="35" borderId="0" xfId="0" applyNumberFormat="1" applyFont="1" applyFill="1" applyAlignment="1">
      <alignment horizontal="center" vertical="top" wrapText="1"/>
    </xf>
    <xf numFmtId="164" fontId="21" fillId="33" borderId="0" xfId="0" applyNumberFormat="1" applyFont="1" applyFill="1" applyAlignment="1">
      <alignment horizontal="right" vertical="top" wrapText="1"/>
    </xf>
    <xf numFmtId="0" fontId="21" fillId="33" borderId="0" xfId="0" applyFont="1" applyFill="1" applyAlignment="1">
      <alignment horizontal="justify" vertical="top" wrapText="1"/>
    </xf>
    <xf numFmtId="0" fontId="22" fillId="36" borderId="0" xfId="0" applyFont="1" applyFill="1" applyAlignment="1">
      <alignment horizontal="center" vertical="top" wrapText="1"/>
    </xf>
    <xf numFmtId="0" fontId="22" fillId="36" borderId="0" xfId="0" applyFont="1" applyFill="1" applyAlignment="1">
      <alignment horizontal="center" wrapText="1"/>
    </xf>
    <xf numFmtId="0" fontId="22" fillId="36" borderId="12" xfId="0" applyFont="1" applyFill="1" applyBorder="1" applyAlignment="1">
      <alignment horizontal="center" vertical="center" wrapText="1"/>
    </xf>
    <xf numFmtId="0" fontId="26" fillId="38" borderId="13" xfId="0" applyFont="1" applyFill="1" applyBorder="1"/>
    <xf numFmtId="0" fontId="26" fillId="38" borderId="13" xfId="0" applyFont="1" applyFill="1" applyBorder="1" applyAlignment="1">
      <alignment vertical="center"/>
    </xf>
    <xf numFmtId="0" fontId="26" fillId="38" borderId="14" xfId="0" applyFont="1" applyFill="1" applyBorder="1" applyAlignment="1">
      <alignment vertical="center"/>
    </xf>
    <xf numFmtId="0" fontId="34" fillId="0" borderId="0" xfId="43"/>
    <xf numFmtId="164" fontId="35" fillId="0" borderId="0" xfId="0" applyNumberFormat="1" applyFont="1" applyAlignment="1">
      <alignment horizontal="center"/>
    </xf>
    <xf numFmtId="0" fontId="19" fillId="40" borderId="0" xfId="0" applyFont="1" applyFill="1" applyAlignment="1">
      <alignment horizontal="left" vertical="center" wrapText="1"/>
    </xf>
    <xf numFmtId="0" fontId="21" fillId="40" borderId="0" xfId="0" applyFont="1" applyFill="1" applyAlignment="1">
      <alignment horizontal="left" vertical="center" wrapText="1"/>
    </xf>
    <xf numFmtId="4" fontId="35" fillId="35" borderId="0" xfId="0" applyNumberFormat="1" applyFont="1" applyFill="1" applyAlignment="1">
      <alignment horizontal="center"/>
    </xf>
    <xf numFmtId="164" fontId="35" fillId="35" borderId="0" xfId="0" applyNumberFormat="1" applyFont="1" applyFill="1" applyAlignment="1">
      <alignment horizontal="right" indent="2"/>
    </xf>
    <xf numFmtId="164" fontId="35" fillId="0" borderId="0" xfId="0" applyNumberFormat="1" applyFont="1"/>
    <xf numFmtId="164" fontId="0" fillId="0" borderId="11" xfId="0" applyNumberFormat="1" applyBorder="1"/>
    <xf numFmtId="164" fontId="36" fillId="0" borderId="18" xfId="0" applyNumberFormat="1" applyFont="1" applyBorder="1" applyAlignment="1">
      <alignment horizontal="center"/>
    </xf>
    <xf numFmtId="164" fontId="36" fillId="0" borderId="18" xfId="0" applyNumberFormat="1" applyFont="1" applyBorder="1" applyAlignment="1">
      <alignment horizontal="right" indent="6"/>
    </xf>
    <xf numFmtId="3" fontId="36" fillId="0" borderId="18" xfId="0" applyNumberFormat="1" applyFont="1" applyBorder="1" applyAlignment="1">
      <alignment horizontal="center"/>
    </xf>
    <xf numFmtId="164" fontId="37" fillId="0" borderId="0" xfId="0" applyNumberFormat="1" applyFont="1"/>
    <xf numFmtId="4" fontId="36" fillId="0" borderId="19" xfId="0" applyNumberFormat="1" applyFont="1" applyBorder="1" applyAlignment="1">
      <alignment horizontal="center"/>
    </xf>
    <xf numFmtId="3" fontId="36" fillId="0" borderId="19" xfId="0" applyNumberFormat="1" applyFont="1" applyBorder="1" applyAlignment="1">
      <alignment horizontal="center"/>
    </xf>
    <xf numFmtId="0" fontId="0" fillId="0" borderId="16" xfId="0" applyBorder="1"/>
    <xf numFmtId="0" fontId="38" fillId="0" borderId="0" xfId="0" applyFont="1"/>
    <xf numFmtId="0" fontId="22" fillId="36" borderId="0" xfId="0" applyFont="1" applyFill="1" applyAlignment="1">
      <alignment horizontal="center"/>
    </xf>
    <xf numFmtId="0" fontId="22" fillId="36" borderId="0" xfId="0" quotePrefix="1" applyFont="1" applyFill="1" applyAlignment="1">
      <alignment horizontal="center" wrapText="1"/>
    </xf>
    <xf numFmtId="0" fontId="22" fillId="36" borderId="0" xfId="0" applyFont="1" applyFill="1" applyAlignment="1">
      <alignment horizontal="center" wrapText="1"/>
    </xf>
    <xf numFmtId="0" fontId="21" fillId="0" borderId="0" xfId="0" applyFont="1" applyAlignment="1">
      <alignment horizontal="right"/>
    </xf>
    <xf numFmtId="0" fontId="0" fillId="41" borderId="0" xfId="0" applyFill="1" applyAlignment="1">
      <alignment horizontal="center"/>
    </xf>
    <xf numFmtId="0" fontId="39" fillId="0" borderId="0" xfId="0" applyFont="1" applyAlignment="1">
      <alignment horizontal="center"/>
    </xf>
    <xf numFmtId="0" fontId="26" fillId="38" borderId="16" xfId="0" applyFont="1" applyFill="1" applyBorder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583565</xdr:colOff>
      <xdr:row>4</xdr:row>
      <xdr:rowOff>0</xdr:rowOff>
    </xdr:to>
    <xdr:sp macro="" textlink="">
      <xdr:nvSpPr>
        <xdr:cNvPr id="2" name="Cuadro de texto 4">
          <a:extLst>
            <a:ext uri="{FF2B5EF4-FFF2-40B4-BE49-F238E27FC236}">
              <a16:creationId xmlns:a16="http://schemas.microsoft.com/office/drawing/2014/main" id="{C2B93238-C392-4702-9F2B-82CA0C187407}"/>
            </a:ext>
          </a:extLst>
        </xdr:cNvPr>
        <xdr:cNvSpPr txBox="1"/>
      </xdr:nvSpPr>
      <xdr:spPr>
        <a:xfrm>
          <a:off x="762000" y="0"/>
          <a:ext cx="4393565" cy="79248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Alcaldía Azcapotzalco                                                                                  </a:t>
          </a:r>
          <a:r>
            <a:rPr lang="es-MX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General de Administración y Finanzas                            Dirección de Finanzas    </a:t>
          </a:r>
          <a:endParaRPr lang="es-MX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                                       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46"/>
  <sheetViews>
    <sheetView tabSelected="1" workbookViewId="0">
      <selection activeCell="T5" sqref="T5"/>
    </sheetView>
  </sheetViews>
  <sheetFormatPr baseColWidth="10" defaultRowHeight="15"/>
  <sheetData>
    <row r="5" spans="1:24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</row>
    <row r="6" spans="1:24">
      <c r="A6">
        <v>9</v>
      </c>
      <c r="B6">
        <v>2</v>
      </c>
      <c r="C6">
        <v>1</v>
      </c>
      <c r="D6">
        <v>2022</v>
      </c>
      <c r="E6">
        <v>2</v>
      </c>
      <c r="F6">
        <v>33</v>
      </c>
      <c r="G6" t="s">
        <v>24</v>
      </c>
      <c r="H6">
        <v>4</v>
      </c>
      <c r="I6" t="s">
        <v>25</v>
      </c>
      <c r="J6">
        <v>1</v>
      </c>
      <c r="K6">
        <v>0</v>
      </c>
      <c r="L6">
        <v>0</v>
      </c>
    </row>
    <row r="7" spans="1:24">
      <c r="A7">
        <v>9</v>
      </c>
      <c r="B7">
        <v>2</v>
      </c>
      <c r="C7">
        <v>2</v>
      </c>
      <c r="D7">
        <v>2022</v>
      </c>
      <c r="E7">
        <v>2</v>
      </c>
      <c r="F7">
        <v>33</v>
      </c>
      <c r="G7" t="s">
        <v>24</v>
      </c>
      <c r="H7">
        <v>4</v>
      </c>
      <c r="I7" t="s">
        <v>25</v>
      </c>
      <c r="J7">
        <v>1</v>
      </c>
      <c r="M7">
        <v>2</v>
      </c>
      <c r="N7">
        <v>614</v>
      </c>
      <c r="O7">
        <v>31238303</v>
      </c>
      <c r="P7">
        <v>31238303</v>
      </c>
      <c r="Q7">
        <v>14735055</v>
      </c>
      <c r="R7">
        <v>0</v>
      </c>
      <c r="S7">
        <v>0</v>
      </c>
      <c r="T7">
        <v>0</v>
      </c>
      <c r="U7">
        <v>0</v>
      </c>
    </row>
    <row r="8" spans="1:24">
      <c r="A8">
        <v>9</v>
      </c>
      <c r="B8">
        <v>2</v>
      </c>
      <c r="C8">
        <v>1</v>
      </c>
      <c r="D8">
        <v>2022</v>
      </c>
      <c r="E8">
        <v>2</v>
      </c>
      <c r="F8">
        <v>33</v>
      </c>
      <c r="G8" t="s">
        <v>24</v>
      </c>
      <c r="H8">
        <v>5</v>
      </c>
      <c r="I8" t="s">
        <v>26</v>
      </c>
      <c r="J8">
        <v>1</v>
      </c>
      <c r="K8">
        <v>0</v>
      </c>
      <c r="L8">
        <v>0</v>
      </c>
    </row>
    <row r="9" spans="1:24">
      <c r="A9">
        <v>9</v>
      </c>
      <c r="B9">
        <v>2</v>
      </c>
      <c r="C9">
        <v>2</v>
      </c>
      <c r="D9">
        <v>2022</v>
      </c>
      <c r="E9">
        <v>2</v>
      </c>
      <c r="F9">
        <v>33</v>
      </c>
      <c r="G9" t="s">
        <v>24</v>
      </c>
      <c r="H9">
        <v>5</v>
      </c>
      <c r="I9" t="s">
        <v>26</v>
      </c>
      <c r="J9">
        <v>1</v>
      </c>
      <c r="M9">
        <v>1</v>
      </c>
      <c r="N9">
        <v>211</v>
      </c>
      <c r="O9">
        <v>2695454</v>
      </c>
      <c r="P9">
        <v>805000</v>
      </c>
      <c r="Q9" t="s">
        <v>27</v>
      </c>
      <c r="R9">
        <v>0</v>
      </c>
      <c r="S9">
        <v>0</v>
      </c>
      <c r="T9">
        <v>0</v>
      </c>
      <c r="U9">
        <v>0</v>
      </c>
    </row>
    <row r="10" spans="1:24">
      <c r="A10">
        <v>9</v>
      </c>
      <c r="B10">
        <v>2</v>
      </c>
      <c r="C10">
        <v>2</v>
      </c>
      <c r="D10">
        <v>2022</v>
      </c>
      <c r="E10">
        <v>2</v>
      </c>
      <c r="F10">
        <v>33</v>
      </c>
      <c r="G10" t="s">
        <v>24</v>
      </c>
      <c r="H10">
        <v>5</v>
      </c>
      <c r="I10" t="s">
        <v>26</v>
      </c>
      <c r="J10">
        <v>1</v>
      </c>
      <c r="M10">
        <v>2</v>
      </c>
      <c r="N10">
        <v>211</v>
      </c>
      <c r="O10">
        <v>1110000</v>
      </c>
      <c r="P10">
        <v>1110000</v>
      </c>
      <c r="Q10" t="s">
        <v>27</v>
      </c>
      <c r="R10">
        <v>0</v>
      </c>
      <c r="S10">
        <v>0</v>
      </c>
      <c r="T10">
        <v>0</v>
      </c>
      <c r="U10">
        <v>0</v>
      </c>
    </row>
    <row r="11" spans="1:24">
      <c r="A11">
        <v>9</v>
      </c>
      <c r="B11">
        <v>2</v>
      </c>
      <c r="C11">
        <v>2</v>
      </c>
      <c r="D11">
        <v>2022</v>
      </c>
      <c r="E11">
        <v>2</v>
      </c>
      <c r="F11">
        <v>33</v>
      </c>
      <c r="G11" t="s">
        <v>24</v>
      </c>
      <c r="H11">
        <v>5</v>
      </c>
      <c r="I11" t="s">
        <v>26</v>
      </c>
      <c r="J11">
        <v>1</v>
      </c>
      <c r="M11">
        <v>1</v>
      </c>
      <c r="N11">
        <v>212</v>
      </c>
      <c r="O11">
        <v>200000</v>
      </c>
      <c r="P11">
        <v>200000</v>
      </c>
      <c r="Q11" s="1">
        <v>50003</v>
      </c>
      <c r="R11">
        <v>0</v>
      </c>
      <c r="S11">
        <v>0</v>
      </c>
      <c r="T11">
        <v>0</v>
      </c>
      <c r="U11">
        <v>0</v>
      </c>
    </row>
    <row r="12" spans="1:24">
      <c r="A12">
        <v>9</v>
      </c>
      <c r="B12">
        <v>2</v>
      </c>
      <c r="C12">
        <v>2</v>
      </c>
      <c r="D12">
        <v>2022</v>
      </c>
      <c r="E12">
        <v>2</v>
      </c>
      <c r="F12">
        <v>33</v>
      </c>
      <c r="G12" t="s">
        <v>24</v>
      </c>
      <c r="H12">
        <v>5</v>
      </c>
      <c r="I12" t="s">
        <v>26</v>
      </c>
      <c r="J12">
        <v>1</v>
      </c>
      <c r="M12">
        <v>1</v>
      </c>
      <c r="N12">
        <v>214</v>
      </c>
      <c r="O12">
        <v>1017847</v>
      </c>
      <c r="P12">
        <v>1017847</v>
      </c>
      <c r="Q12" s="1">
        <v>263000</v>
      </c>
      <c r="R12">
        <v>0</v>
      </c>
      <c r="S12">
        <v>0</v>
      </c>
      <c r="T12">
        <v>0</v>
      </c>
      <c r="U12">
        <v>0</v>
      </c>
    </row>
    <row r="13" spans="1:24">
      <c r="A13">
        <v>9</v>
      </c>
      <c r="B13">
        <v>2</v>
      </c>
      <c r="C13">
        <v>2</v>
      </c>
      <c r="D13">
        <v>2022</v>
      </c>
      <c r="E13">
        <v>2</v>
      </c>
      <c r="F13">
        <v>33</v>
      </c>
      <c r="G13" t="s">
        <v>24</v>
      </c>
      <c r="H13">
        <v>5</v>
      </c>
      <c r="I13" t="s">
        <v>26</v>
      </c>
      <c r="J13">
        <v>1</v>
      </c>
      <c r="M13">
        <v>1</v>
      </c>
      <c r="N13">
        <v>216</v>
      </c>
      <c r="O13">
        <v>1000000</v>
      </c>
      <c r="P13">
        <v>500000</v>
      </c>
      <c r="Q13" s="1">
        <v>125001.5</v>
      </c>
      <c r="R13">
        <v>0</v>
      </c>
      <c r="S13">
        <v>0</v>
      </c>
      <c r="T13">
        <v>0</v>
      </c>
      <c r="U13">
        <v>0</v>
      </c>
    </row>
    <row r="14" spans="1:24">
      <c r="A14">
        <v>9</v>
      </c>
      <c r="B14">
        <v>2</v>
      </c>
      <c r="C14">
        <v>2</v>
      </c>
      <c r="D14">
        <v>2022</v>
      </c>
      <c r="E14">
        <v>2</v>
      </c>
      <c r="F14">
        <v>33</v>
      </c>
      <c r="G14" t="s">
        <v>24</v>
      </c>
      <c r="H14">
        <v>5</v>
      </c>
      <c r="I14" t="s">
        <v>26</v>
      </c>
      <c r="J14">
        <v>1</v>
      </c>
      <c r="M14">
        <v>1</v>
      </c>
      <c r="N14">
        <v>221</v>
      </c>
      <c r="O14">
        <v>770180</v>
      </c>
      <c r="P14">
        <v>770180</v>
      </c>
      <c r="Q14" s="1">
        <v>192551</v>
      </c>
      <c r="R14">
        <v>0</v>
      </c>
      <c r="S14">
        <v>0</v>
      </c>
      <c r="T14">
        <v>0</v>
      </c>
      <c r="U14">
        <v>0</v>
      </c>
    </row>
    <row r="15" spans="1:24">
      <c r="A15">
        <v>9</v>
      </c>
      <c r="B15">
        <v>2</v>
      </c>
      <c r="C15">
        <v>2</v>
      </c>
      <c r="D15">
        <v>2022</v>
      </c>
      <c r="E15">
        <v>2</v>
      </c>
      <c r="F15">
        <v>33</v>
      </c>
      <c r="G15" t="s">
        <v>24</v>
      </c>
      <c r="H15">
        <v>5</v>
      </c>
      <c r="I15" t="s">
        <v>26</v>
      </c>
      <c r="J15">
        <v>1</v>
      </c>
      <c r="M15">
        <v>1</v>
      </c>
      <c r="N15">
        <v>241</v>
      </c>
      <c r="O15">
        <v>132000</v>
      </c>
      <c r="P15">
        <v>132000</v>
      </c>
      <c r="Q15" s="1">
        <v>33001</v>
      </c>
      <c r="R15">
        <v>72720.55</v>
      </c>
      <c r="S15">
        <v>72720.55</v>
      </c>
      <c r="T15">
        <v>0</v>
      </c>
      <c r="U15">
        <v>0</v>
      </c>
    </row>
    <row r="16" spans="1:24">
      <c r="A16">
        <v>9</v>
      </c>
      <c r="B16">
        <v>2</v>
      </c>
      <c r="C16">
        <v>2</v>
      </c>
      <c r="D16">
        <v>2022</v>
      </c>
      <c r="E16">
        <v>2</v>
      </c>
      <c r="F16">
        <v>33</v>
      </c>
      <c r="G16" t="s">
        <v>24</v>
      </c>
      <c r="H16">
        <v>5</v>
      </c>
      <c r="I16" t="s">
        <v>26</v>
      </c>
      <c r="J16">
        <v>1</v>
      </c>
      <c r="M16">
        <v>1</v>
      </c>
      <c r="N16">
        <v>242</v>
      </c>
      <c r="O16">
        <v>350000</v>
      </c>
      <c r="P16">
        <v>1470000</v>
      </c>
      <c r="Q16" s="1">
        <v>367513.5</v>
      </c>
      <c r="R16">
        <v>321326.96000000002</v>
      </c>
      <c r="S16">
        <v>321326.96000000002</v>
      </c>
      <c r="T16">
        <v>0</v>
      </c>
      <c r="U16">
        <v>0</v>
      </c>
    </row>
    <row r="17" spans="1:21">
      <c r="A17">
        <v>9</v>
      </c>
      <c r="B17">
        <v>2</v>
      </c>
      <c r="C17">
        <v>2</v>
      </c>
      <c r="D17">
        <v>2022</v>
      </c>
      <c r="E17">
        <v>2</v>
      </c>
      <c r="F17">
        <v>33</v>
      </c>
      <c r="G17" t="s">
        <v>24</v>
      </c>
      <c r="H17">
        <v>5</v>
      </c>
      <c r="I17" t="s">
        <v>26</v>
      </c>
      <c r="J17">
        <v>1</v>
      </c>
      <c r="M17">
        <v>1</v>
      </c>
      <c r="N17">
        <v>246</v>
      </c>
      <c r="O17">
        <v>370000</v>
      </c>
      <c r="P17">
        <v>0</v>
      </c>
      <c r="Q17" t="s">
        <v>27</v>
      </c>
      <c r="R17">
        <v>0</v>
      </c>
      <c r="S17">
        <v>0</v>
      </c>
      <c r="T17">
        <v>0</v>
      </c>
      <c r="U17">
        <v>0</v>
      </c>
    </row>
    <row r="18" spans="1:21">
      <c r="A18">
        <v>9</v>
      </c>
      <c r="B18">
        <v>2</v>
      </c>
      <c r="C18">
        <v>2</v>
      </c>
      <c r="D18">
        <v>2022</v>
      </c>
      <c r="E18">
        <v>2</v>
      </c>
      <c r="F18">
        <v>33</v>
      </c>
      <c r="G18" t="s">
        <v>24</v>
      </c>
      <c r="H18">
        <v>5</v>
      </c>
      <c r="I18" t="s">
        <v>26</v>
      </c>
      <c r="J18">
        <v>1</v>
      </c>
      <c r="M18">
        <v>2</v>
      </c>
      <c r="N18">
        <v>246</v>
      </c>
      <c r="O18">
        <v>48517000</v>
      </c>
      <c r="P18">
        <v>48517000</v>
      </c>
      <c r="Q18" s="1">
        <v>10396489</v>
      </c>
      <c r="R18">
        <v>12283097.32</v>
      </c>
      <c r="S18">
        <v>12283097.32</v>
      </c>
      <c r="T18">
        <v>9484739.2799999993</v>
      </c>
      <c r="U18">
        <v>9484739.2799999993</v>
      </c>
    </row>
    <row r="19" spans="1:21">
      <c r="A19">
        <v>9</v>
      </c>
      <c r="B19">
        <v>2</v>
      </c>
      <c r="C19">
        <v>2</v>
      </c>
      <c r="D19">
        <v>2022</v>
      </c>
      <c r="E19">
        <v>2</v>
      </c>
      <c r="F19">
        <v>33</v>
      </c>
      <c r="G19" t="s">
        <v>24</v>
      </c>
      <c r="H19">
        <v>5</v>
      </c>
      <c r="I19" t="s">
        <v>26</v>
      </c>
      <c r="J19">
        <v>1</v>
      </c>
      <c r="M19">
        <v>1</v>
      </c>
      <c r="N19">
        <v>247</v>
      </c>
      <c r="O19">
        <v>420000</v>
      </c>
      <c r="P19">
        <v>420000</v>
      </c>
      <c r="Q19" s="1">
        <v>105001</v>
      </c>
      <c r="R19">
        <v>54392.4</v>
      </c>
      <c r="S19">
        <v>54392.4</v>
      </c>
      <c r="T19">
        <v>0</v>
      </c>
      <c r="U19">
        <v>0</v>
      </c>
    </row>
    <row r="20" spans="1:21">
      <c r="A20">
        <v>9</v>
      </c>
      <c r="B20">
        <v>2</v>
      </c>
      <c r="C20">
        <v>2</v>
      </c>
      <c r="D20">
        <v>2022</v>
      </c>
      <c r="E20">
        <v>2</v>
      </c>
      <c r="F20">
        <v>33</v>
      </c>
      <c r="G20" t="s">
        <v>24</v>
      </c>
      <c r="H20">
        <v>5</v>
      </c>
      <c r="I20" t="s">
        <v>26</v>
      </c>
      <c r="J20">
        <v>1</v>
      </c>
      <c r="M20">
        <v>1</v>
      </c>
      <c r="N20">
        <v>249</v>
      </c>
      <c r="O20">
        <v>775000</v>
      </c>
      <c r="P20">
        <v>775000</v>
      </c>
      <c r="Q20" s="1">
        <v>193753</v>
      </c>
      <c r="R20">
        <v>767008.82</v>
      </c>
      <c r="S20">
        <v>767008.82</v>
      </c>
      <c r="T20">
        <v>36203.599999999999</v>
      </c>
      <c r="U20">
        <v>36203.599999999999</v>
      </c>
    </row>
    <row r="21" spans="1:21">
      <c r="A21">
        <v>9</v>
      </c>
      <c r="B21">
        <v>2</v>
      </c>
      <c r="C21">
        <v>2</v>
      </c>
      <c r="D21">
        <v>2022</v>
      </c>
      <c r="E21">
        <v>2</v>
      </c>
      <c r="F21">
        <v>33</v>
      </c>
      <c r="G21" t="s">
        <v>24</v>
      </c>
      <c r="H21">
        <v>5</v>
      </c>
      <c r="I21" t="s">
        <v>26</v>
      </c>
      <c r="J21">
        <v>1</v>
      </c>
      <c r="M21">
        <v>1</v>
      </c>
      <c r="N21">
        <v>256</v>
      </c>
      <c r="O21">
        <v>150000</v>
      </c>
      <c r="P21">
        <v>2040454</v>
      </c>
      <c r="Q21" s="1">
        <v>588872</v>
      </c>
      <c r="R21">
        <v>3946.32</v>
      </c>
      <c r="S21">
        <v>3946.32</v>
      </c>
      <c r="T21">
        <v>3946.32</v>
      </c>
      <c r="U21">
        <v>3946.32</v>
      </c>
    </row>
    <row r="22" spans="1:21">
      <c r="A22">
        <v>9</v>
      </c>
      <c r="B22">
        <v>2</v>
      </c>
      <c r="C22">
        <v>2</v>
      </c>
      <c r="D22">
        <v>2022</v>
      </c>
      <c r="E22">
        <v>2</v>
      </c>
      <c r="F22">
        <v>33</v>
      </c>
      <c r="G22" t="s">
        <v>24</v>
      </c>
      <c r="H22">
        <v>5</v>
      </c>
      <c r="I22" t="s">
        <v>26</v>
      </c>
      <c r="J22">
        <v>1</v>
      </c>
      <c r="M22">
        <v>1</v>
      </c>
      <c r="N22">
        <v>261</v>
      </c>
      <c r="O22">
        <v>48243140</v>
      </c>
      <c r="P22">
        <v>48243140</v>
      </c>
      <c r="Q22" s="1">
        <v>9351791</v>
      </c>
      <c r="R22">
        <v>16081046.640000001</v>
      </c>
      <c r="S22">
        <v>16081046.640000001</v>
      </c>
      <c r="T22">
        <v>6902341.3799999999</v>
      </c>
      <c r="U22">
        <v>6902341.3799999999</v>
      </c>
    </row>
    <row r="23" spans="1:21">
      <c r="A23">
        <v>9</v>
      </c>
      <c r="B23">
        <v>2</v>
      </c>
      <c r="C23">
        <v>2</v>
      </c>
      <c r="D23">
        <v>2022</v>
      </c>
      <c r="E23">
        <v>2</v>
      </c>
      <c r="F23">
        <v>33</v>
      </c>
      <c r="G23" t="s">
        <v>24</v>
      </c>
      <c r="H23">
        <v>5</v>
      </c>
      <c r="I23" t="s">
        <v>26</v>
      </c>
      <c r="J23">
        <v>1</v>
      </c>
      <c r="M23">
        <v>1</v>
      </c>
      <c r="N23">
        <v>291</v>
      </c>
      <c r="O23">
        <v>250000</v>
      </c>
      <c r="P23">
        <v>0</v>
      </c>
      <c r="Q23" t="s">
        <v>27</v>
      </c>
      <c r="R23">
        <v>0</v>
      </c>
      <c r="S23">
        <v>0</v>
      </c>
      <c r="T23">
        <v>0</v>
      </c>
      <c r="U23">
        <v>0</v>
      </c>
    </row>
    <row r="24" spans="1:21">
      <c r="A24">
        <v>9</v>
      </c>
      <c r="B24">
        <v>2</v>
      </c>
      <c r="C24">
        <v>2</v>
      </c>
      <c r="D24">
        <v>2022</v>
      </c>
      <c r="E24">
        <v>2</v>
      </c>
      <c r="F24">
        <v>33</v>
      </c>
      <c r="G24" t="s">
        <v>24</v>
      </c>
      <c r="H24">
        <v>5</v>
      </c>
      <c r="I24" t="s">
        <v>26</v>
      </c>
      <c r="J24">
        <v>1</v>
      </c>
      <c r="M24">
        <v>1</v>
      </c>
      <c r="N24">
        <v>292</v>
      </c>
      <c r="O24">
        <v>115000</v>
      </c>
      <c r="P24">
        <v>115000</v>
      </c>
      <c r="Q24" s="1">
        <v>28753</v>
      </c>
      <c r="R24">
        <v>0</v>
      </c>
      <c r="S24">
        <v>0</v>
      </c>
      <c r="T24">
        <v>0</v>
      </c>
      <c r="U24">
        <v>0</v>
      </c>
    </row>
    <row r="25" spans="1:21">
      <c r="A25">
        <v>9</v>
      </c>
      <c r="B25">
        <v>2</v>
      </c>
      <c r="C25">
        <v>2</v>
      </c>
      <c r="D25">
        <v>2022</v>
      </c>
      <c r="E25">
        <v>2</v>
      </c>
      <c r="F25">
        <v>33</v>
      </c>
      <c r="G25" t="s">
        <v>24</v>
      </c>
      <c r="H25">
        <v>5</v>
      </c>
      <c r="I25" t="s">
        <v>26</v>
      </c>
      <c r="J25">
        <v>1</v>
      </c>
      <c r="M25">
        <v>1</v>
      </c>
      <c r="N25">
        <v>293</v>
      </c>
      <c r="O25">
        <v>323300</v>
      </c>
      <c r="P25">
        <v>323300</v>
      </c>
      <c r="Q25" s="1">
        <v>80831</v>
      </c>
      <c r="R25">
        <v>0</v>
      </c>
      <c r="S25">
        <v>0</v>
      </c>
      <c r="T25">
        <v>0</v>
      </c>
      <c r="U25">
        <v>0</v>
      </c>
    </row>
    <row r="26" spans="1:21">
      <c r="A26">
        <v>9</v>
      </c>
      <c r="B26">
        <v>2</v>
      </c>
      <c r="C26">
        <v>2</v>
      </c>
      <c r="D26">
        <v>2022</v>
      </c>
      <c r="E26">
        <v>2</v>
      </c>
      <c r="F26">
        <v>33</v>
      </c>
      <c r="G26" t="s">
        <v>24</v>
      </c>
      <c r="H26">
        <v>5</v>
      </c>
      <c r="I26" t="s">
        <v>26</v>
      </c>
      <c r="J26">
        <v>1</v>
      </c>
      <c r="M26">
        <v>1</v>
      </c>
      <c r="N26">
        <v>299</v>
      </c>
      <c r="O26">
        <v>300000</v>
      </c>
      <c r="P26">
        <v>0</v>
      </c>
      <c r="Q26" t="s">
        <v>27</v>
      </c>
      <c r="R26">
        <v>0</v>
      </c>
      <c r="S26">
        <v>0</v>
      </c>
      <c r="T26">
        <v>0</v>
      </c>
      <c r="U26">
        <v>0</v>
      </c>
    </row>
    <row r="27" spans="1:21">
      <c r="A27">
        <v>9</v>
      </c>
      <c r="B27">
        <v>2</v>
      </c>
      <c r="C27">
        <v>2</v>
      </c>
      <c r="D27">
        <v>2022</v>
      </c>
      <c r="E27">
        <v>2</v>
      </c>
      <c r="F27">
        <v>33</v>
      </c>
      <c r="G27" t="s">
        <v>24</v>
      </c>
      <c r="H27">
        <v>5</v>
      </c>
      <c r="I27" t="s">
        <v>26</v>
      </c>
      <c r="J27">
        <v>1</v>
      </c>
      <c r="M27">
        <v>1</v>
      </c>
      <c r="N27">
        <v>311</v>
      </c>
      <c r="O27">
        <v>110775530</v>
      </c>
      <c r="P27">
        <v>110775530</v>
      </c>
      <c r="Q27" s="1">
        <v>29826000</v>
      </c>
      <c r="R27">
        <v>110775530</v>
      </c>
      <c r="S27">
        <v>110775530</v>
      </c>
      <c r="T27">
        <v>25739117.440000001</v>
      </c>
      <c r="U27">
        <v>25739117.440000001</v>
      </c>
    </row>
    <row r="28" spans="1:21">
      <c r="A28">
        <v>9</v>
      </c>
      <c r="B28">
        <v>2</v>
      </c>
      <c r="C28">
        <v>2</v>
      </c>
      <c r="D28">
        <v>2022</v>
      </c>
      <c r="E28">
        <v>2</v>
      </c>
      <c r="F28">
        <v>33</v>
      </c>
      <c r="G28" t="s">
        <v>24</v>
      </c>
      <c r="H28">
        <v>5</v>
      </c>
      <c r="I28" t="s">
        <v>26</v>
      </c>
      <c r="J28">
        <v>1</v>
      </c>
      <c r="M28">
        <v>2</v>
      </c>
      <c r="N28">
        <v>311</v>
      </c>
      <c r="O28">
        <v>4468000</v>
      </c>
      <c r="P28">
        <v>4468000</v>
      </c>
      <c r="Q28" s="1">
        <v>1170000</v>
      </c>
      <c r="R28">
        <v>4468000</v>
      </c>
      <c r="S28">
        <v>4468000</v>
      </c>
      <c r="T28">
        <v>0</v>
      </c>
      <c r="U28">
        <v>0</v>
      </c>
    </row>
    <row r="29" spans="1:21">
      <c r="A29">
        <v>9</v>
      </c>
      <c r="B29">
        <v>2</v>
      </c>
      <c r="C29">
        <v>2</v>
      </c>
      <c r="D29">
        <v>2022</v>
      </c>
      <c r="E29">
        <v>2</v>
      </c>
      <c r="F29">
        <v>33</v>
      </c>
      <c r="G29" t="s">
        <v>24</v>
      </c>
      <c r="H29">
        <v>5</v>
      </c>
      <c r="I29" t="s">
        <v>26</v>
      </c>
      <c r="J29">
        <v>1</v>
      </c>
      <c r="M29">
        <v>1</v>
      </c>
      <c r="N29">
        <v>313</v>
      </c>
      <c r="O29">
        <v>27694844</v>
      </c>
      <c r="P29">
        <v>27694844</v>
      </c>
      <c r="Q29" s="1">
        <v>9800000</v>
      </c>
      <c r="R29">
        <v>7790289</v>
      </c>
      <c r="S29">
        <v>7790289</v>
      </c>
      <c r="T29">
        <v>7790289</v>
      </c>
      <c r="U29">
        <v>7790289</v>
      </c>
    </row>
    <row r="30" spans="1:21">
      <c r="A30">
        <v>9</v>
      </c>
      <c r="B30">
        <v>2</v>
      </c>
      <c r="C30">
        <v>2</v>
      </c>
      <c r="D30">
        <v>2022</v>
      </c>
      <c r="E30">
        <v>2</v>
      </c>
      <c r="F30">
        <v>33</v>
      </c>
      <c r="G30" t="s">
        <v>24</v>
      </c>
      <c r="H30">
        <v>5</v>
      </c>
      <c r="I30" t="s">
        <v>26</v>
      </c>
      <c r="J30">
        <v>1</v>
      </c>
      <c r="M30">
        <v>1</v>
      </c>
      <c r="N30">
        <v>314</v>
      </c>
      <c r="O30">
        <v>1168232</v>
      </c>
      <c r="P30">
        <v>1168232</v>
      </c>
      <c r="Q30" s="1">
        <v>300000</v>
      </c>
      <c r="R30">
        <v>1168232</v>
      </c>
      <c r="S30">
        <v>1168232</v>
      </c>
      <c r="T30">
        <v>0</v>
      </c>
      <c r="U30">
        <v>0</v>
      </c>
    </row>
    <row r="31" spans="1:21">
      <c r="A31">
        <v>9</v>
      </c>
      <c r="B31">
        <v>2</v>
      </c>
      <c r="C31">
        <v>2</v>
      </c>
      <c r="D31">
        <v>2022</v>
      </c>
      <c r="E31">
        <v>2</v>
      </c>
      <c r="F31">
        <v>33</v>
      </c>
      <c r="G31" t="s">
        <v>24</v>
      </c>
      <c r="H31">
        <v>5</v>
      </c>
      <c r="I31" t="s">
        <v>26</v>
      </c>
      <c r="J31">
        <v>1</v>
      </c>
      <c r="M31">
        <v>1</v>
      </c>
      <c r="N31">
        <v>317</v>
      </c>
      <c r="O31">
        <v>709956</v>
      </c>
      <c r="P31">
        <v>709956</v>
      </c>
      <c r="Q31" s="1">
        <v>185000</v>
      </c>
      <c r="R31">
        <v>709956</v>
      </c>
      <c r="S31">
        <v>709956</v>
      </c>
      <c r="T31">
        <v>0</v>
      </c>
      <c r="U31">
        <v>0</v>
      </c>
    </row>
    <row r="32" spans="1:21">
      <c r="A32">
        <v>9</v>
      </c>
      <c r="B32">
        <v>2</v>
      </c>
      <c r="C32">
        <v>2</v>
      </c>
      <c r="D32">
        <v>2022</v>
      </c>
      <c r="E32">
        <v>2</v>
      </c>
      <c r="F32">
        <v>33</v>
      </c>
      <c r="G32" t="s">
        <v>24</v>
      </c>
      <c r="H32">
        <v>5</v>
      </c>
      <c r="I32" t="s">
        <v>26</v>
      </c>
      <c r="J32">
        <v>1</v>
      </c>
      <c r="M32">
        <v>1</v>
      </c>
      <c r="N32">
        <v>319</v>
      </c>
      <c r="O32">
        <v>431720</v>
      </c>
      <c r="P32">
        <v>431720</v>
      </c>
      <c r="Q32" s="1">
        <v>107935</v>
      </c>
      <c r="R32">
        <v>419050</v>
      </c>
      <c r="S32">
        <v>419050</v>
      </c>
      <c r="T32">
        <v>19737.86</v>
      </c>
      <c r="U32">
        <v>19737.86</v>
      </c>
    </row>
    <row r="33" spans="1:21">
      <c r="A33">
        <v>9</v>
      </c>
      <c r="B33">
        <v>2</v>
      </c>
      <c r="C33">
        <v>2</v>
      </c>
      <c r="D33">
        <v>2022</v>
      </c>
      <c r="E33">
        <v>2</v>
      </c>
      <c r="F33">
        <v>33</v>
      </c>
      <c r="G33" t="s">
        <v>24</v>
      </c>
      <c r="H33">
        <v>5</v>
      </c>
      <c r="I33" t="s">
        <v>26</v>
      </c>
      <c r="J33">
        <v>1</v>
      </c>
      <c r="M33">
        <v>1</v>
      </c>
      <c r="N33">
        <v>333</v>
      </c>
      <c r="O33">
        <v>1000000</v>
      </c>
      <c r="P33">
        <v>1000000</v>
      </c>
      <c r="Q33" s="1">
        <v>250003</v>
      </c>
      <c r="R33">
        <v>0</v>
      </c>
      <c r="S33">
        <v>0</v>
      </c>
      <c r="T33">
        <v>0</v>
      </c>
      <c r="U33">
        <v>0</v>
      </c>
    </row>
    <row r="34" spans="1:21">
      <c r="A34">
        <v>9</v>
      </c>
      <c r="B34">
        <v>2</v>
      </c>
      <c r="C34">
        <v>2</v>
      </c>
      <c r="D34">
        <v>2022</v>
      </c>
      <c r="E34">
        <v>2</v>
      </c>
      <c r="F34">
        <v>33</v>
      </c>
      <c r="G34" t="s">
        <v>24</v>
      </c>
      <c r="H34">
        <v>5</v>
      </c>
      <c r="I34" t="s">
        <v>26</v>
      </c>
      <c r="J34">
        <v>1</v>
      </c>
      <c r="M34">
        <v>1</v>
      </c>
      <c r="N34">
        <v>336</v>
      </c>
      <c r="O34">
        <v>2338032</v>
      </c>
      <c r="P34">
        <v>2338032</v>
      </c>
      <c r="Q34" s="1">
        <v>576705</v>
      </c>
      <c r="R34">
        <v>233155.75</v>
      </c>
      <c r="S34">
        <v>233155.75</v>
      </c>
      <c r="T34">
        <v>91261.74</v>
      </c>
      <c r="U34">
        <v>91261.74</v>
      </c>
    </row>
    <row r="35" spans="1:21">
      <c r="A35">
        <v>9</v>
      </c>
      <c r="B35">
        <v>2</v>
      </c>
      <c r="C35">
        <v>2</v>
      </c>
      <c r="D35">
        <v>2022</v>
      </c>
      <c r="E35">
        <v>2</v>
      </c>
      <c r="F35">
        <v>33</v>
      </c>
      <c r="G35" t="s">
        <v>24</v>
      </c>
      <c r="H35">
        <v>5</v>
      </c>
      <c r="I35" t="s">
        <v>26</v>
      </c>
      <c r="J35">
        <v>1</v>
      </c>
      <c r="M35">
        <v>2</v>
      </c>
      <c r="N35">
        <v>338</v>
      </c>
      <c r="O35">
        <v>99910000</v>
      </c>
      <c r="P35">
        <v>99910000</v>
      </c>
      <c r="Q35" s="1">
        <v>24015735</v>
      </c>
      <c r="R35">
        <v>0</v>
      </c>
      <c r="S35">
        <v>0</v>
      </c>
      <c r="T35">
        <v>0</v>
      </c>
      <c r="U35">
        <v>0</v>
      </c>
    </row>
    <row r="36" spans="1:21">
      <c r="A36">
        <v>9</v>
      </c>
      <c r="B36">
        <v>2</v>
      </c>
      <c r="C36">
        <v>2</v>
      </c>
      <c r="D36">
        <v>2022</v>
      </c>
      <c r="E36">
        <v>2</v>
      </c>
      <c r="F36">
        <v>33</v>
      </c>
      <c r="G36" t="s">
        <v>24</v>
      </c>
      <c r="H36">
        <v>5</v>
      </c>
      <c r="I36" t="s">
        <v>26</v>
      </c>
      <c r="J36">
        <v>1</v>
      </c>
      <c r="M36">
        <v>1</v>
      </c>
      <c r="N36">
        <v>339</v>
      </c>
      <c r="O36">
        <v>394150</v>
      </c>
      <c r="P36">
        <v>394150</v>
      </c>
      <c r="Q36" s="1">
        <v>98542</v>
      </c>
      <c r="R36">
        <v>0</v>
      </c>
      <c r="S36">
        <v>0</v>
      </c>
      <c r="T36">
        <v>0</v>
      </c>
      <c r="U36">
        <v>0</v>
      </c>
    </row>
    <row r="37" spans="1:21">
      <c r="A37">
        <v>9</v>
      </c>
      <c r="B37">
        <v>2</v>
      </c>
      <c r="C37">
        <v>2</v>
      </c>
      <c r="D37">
        <v>2022</v>
      </c>
      <c r="E37">
        <v>2</v>
      </c>
      <c r="F37">
        <v>33</v>
      </c>
      <c r="G37" t="s">
        <v>24</v>
      </c>
      <c r="H37">
        <v>5</v>
      </c>
      <c r="I37" t="s">
        <v>26</v>
      </c>
      <c r="J37">
        <v>1</v>
      </c>
      <c r="M37">
        <v>1</v>
      </c>
      <c r="N37">
        <v>345</v>
      </c>
      <c r="O37">
        <v>0</v>
      </c>
      <c r="P37">
        <v>300000</v>
      </c>
      <c r="Q37" s="1">
        <v>75001</v>
      </c>
      <c r="R37">
        <v>0</v>
      </c>
      <c r="S37">
        <v>0</v>
      </c>
      <c r="T37">
        <v>0</v>
      </c>
      <c r="U37">
        <v>0</v>
      </c>
    </row>
    <row r="38" spans="1:21">
      <c r="A38">
        <v>9</v>
      </c>
      <c r="B38">
        <v>2</v>
      </c>
      <c r="C38">
        <v>2</v>
      </c>
      <c r="D38">
        <v>2022</v>
      </c>
      <c r="E38">
        <v>2</v>
      </c>
      <c r="F38">
        <v>33</v>
      </c>
      <c r="G38" t="s">
        <v>24</v>
      </c>
      <c r="H38">
        <v>5</v>
      </c>
      <c r="I38" t="s">
        <v>26</v>
      </c>
      <c r="J38">
        <v>1</v>
      </c>
      <c r="M38">
        <v>1</v>
      </c>
      <c r="N38">
        <v>351</v>
      </c>
      <c r="O38">
        <v>120000</v>
      </c>
      <c r="P38">
        <v>120000</v>
      </c>
      <c r="Q38" s="1">
        <v>65000</v>
      </c>
      <c r="R38">
        <v>0</v>
      </c>
      <c r="S38">
        <v>0</v>
      </c>
      <c r="T38">
        <v>0</v>
      </c>
      <c r="U38">
        <v>0</v>
      </c>
    </row>
    <row r="39" spans="1:21">
      <c r="A39">
        <v>9</v>
      </c>
      <c r="B39">
        <v>2</v>
      </c>
      <c r="C39">
        <v>2</v>
      </c>
      <c r="D39">
        <v>2022</v>
      </c>
      <c r="E39">
        <v>2</v>
      </c>
      <c r="F39">
        <v>33</v>
      </c>
      <c r="G39" t="s">
        <v>24</v>
      </c>
      <c r="H39">
        <v>5</v>
      </c>
      <c r="I39" t="s">
        <v>26</v>
      </c>
      <c r="J39">
        <v>1</v>
      </c>
      <c r="M39">
        <v>1</v>
      </c>
      <c r="N39">
        <v>353</v>
      </c>
      <c r="O39">
        <v>6983</v>
      </c>
      <c r="P39">
        <v>6983</v>
      </c>
      <c r="Q39" s="1">
        <v>6983</v>
      </c>
      <c r="R39">
        <v>0</v>
      </c>
      <c r="S39">
        <v>0</v>
      </c>
      <c r="T39">
        <v>0</v>
      </c>
      <c r="U39">
        <v>0</v>
      </c>
    </row>
    <row r="40" spans="1:21">
      <c r="A40">
        <v>9</v>
      </c>
      <c r="B40">
        <v>2</v>
      </c>
      <c r="C40">
        <v>2</v>
      </c>
      <c r="D40">
        <v>2022</v>
      </c>
      <c r="E40">
        <v>2</v>
      </c>
      <c r="F40">
        <v>33</v>
      </c>
      <c r="G40" t="s">
        <v>24</v>
      </c>
      <c r="H40">
        <v>5</v>
      </c>
      <c r="I40" t="s">
        <v>26</v>
      </c>
      <c r="J40">
        <v>1</v>
      </c>
      <c r="M40">
        <v>1</v>
      </c>
      <c r="N40">
        <v>357</v>
      </c>
      <c r="O40">
        <v>2572790</v>
      </c>
      <c r="P40">
        <v>2572790</v>
      </c>
      <c r="Q40" s="1">
        <v>417201</v>
      </c>
      <c r="R40">
        <v>1375000</v>
      </c>
      <c r="S40">
        <v>1375000</v>
      </c>
      <c r="T40">
        <v>362203.04</v>
      </c>
      <c r="U40">
        <v>362203.04</v>
      </c>
    </row>
    <row r="41" spans="1:21">
      <c r="A41">
        <v>9</v>
      </c>
      <c r="B41">
        <v>2</v>
      </c>
      <c r="C41">
        <v>2</v>
      </c>
      <c r="D41">
        <v>2022</v>
      </c>
      <c r="E41">
        <v>2</v>
      </c>
      <c r="F41">
        <v>33</v>
      </c>
      <c r="G41" t="s">
        <v>24</v>
      </c>
      <c r="H41">
        <v>5</v>
      </c>
      <c r="I41" t="s">
        <v>26</v>
      </c>
      <c r="J41">
        <v>1</v>
      </c>
      <c r="M41">
        <v>2</v>
      </c>
      <c r="N41">
        <v>357</v>
      </c>
      <c r="O41">
        <v>222207</v>
      </c>
      <c r="P41">
        <v>1722207</v>
      </c>
      <c r="Q41" s="1">
        <v>430555</v>
      </c>
      <c r="R41">
        <v>0</v>
      </c>
      <c r="S41">
        <v>0</v>
      </c>
      <c r="T41">
        <v>0</v>
      </c>
      <c r="U41">
        <v>0</v>
      </c>
    </row>
    <row r="42" spans="1:21">
      <c r="A42">
        <v>9</v>
      </c>
      <c r="B42">
        <v>2</v>
      </c>
      <c r="C42">
        <v>2</v>
      </c>
      <c r="D42">
        <v>2022</v>
      </c>
      <c r="E42">
        <v>2</v>
      </c>
      <c r="F42">
        <v>33</v>
      </c>
      <c r="G42" t="s">
        <v>24</v>
      </c>
      <c r="H42">
        <v>5</v>
      </c>
      <c r="I42" t="s">
        <v>26</v>
      </c>
      <c r="J42">
        <v>1</v>
      </c>
      <c r="M42">
        <v>2</v>
      </c>
      <c r="N42">
        <v>359</v>
      </c>
      <c r="O42">
        <v>6000000</v>
      </c>
      <c r="P42">
        <v>6000000</v>
      </c>
      <c r="Q42" s="1">
        <v>1500000</v>
      </c>
      <c r="R42">
        <v>0</v>
      </c>
      <c r="S42">
        <v>0</v>
      </c>
      <c r="T42">
        <v>0</v>
      </c>
      <c r="U42">
        <v>0</v>
      </c>
    </row>
    <row r="43" spans="1:21">
      <c r="A43">
        <v>9</v>
      </c>
      <c r="B43">
        <v>2</v>
      </c>
      <c r="C43">
        <v>2</v>
      </c>
      <c r="D43">
        <v>2022</v>
      </c>
      <c r="E43">
        <v>2</v>
      </c>
      <c r="F43">
        <v>33</v>
      </c>
      <c r="G43" t="s">
        <v>24</v>
      </c>
      <c r="H43">
        <v>5</v>
      </c>
      <c r="I43" t="s">
        <v>26</v>
      </c>
      <c r="J43">
        <v>1</v>
      </c>
      <c r="M43">
        <v>1</v>
      </c>
      <c r="N43">
        <v>383</v>
      </c>
      <c r="O43">
        <v>206183</v>
      </c>
      <c r="P43">
        <v>206183</v>
      </c>
      <c r="Q43" s="1">
        <v>51551</v>
      </c>
      <c r="R43">
        <v>0</v>
      </c>
      <c r="S43">
        <v>0</v>
      </c>
      <c r="T43">
        <v>0</v>
      </c>
      <c r="U43">
        <v>0</v>
      </c>
    </row>
    <row r="44" spans="1:21">
      <c r="A44">
        <v>9</v>
      </c>
      <c r="B44">
        <v>2</v>
      </c>
      <c r="C44">
        <v>2</v>
      </c>
      <c r="D44">
        <v>2022</v>
      </c>
      <c r="E44">
        <v>2</v>
      </c>
      <c r="F44">
        <v>33</v>
      </c>
      <c r="G44" t="s">
        <v>24</v>
      </c>
      <c r="H44">
        <v>5</v>
      </c>
      <c r="I44" t="s">
        <v>26</v>
      </c>
      <c r="J44">
        <v>1</v>
      </c>
      <c r="M44">
        <v>2</v>
      </c>
      <c r="N44">
        <v>391</v>
      </c>
      <c r="O44">
        <v>1500000</v>
      </c>
      <c r="P44">
        <v>0</v>
      </c>
      <c r="Q44" t="s">
        <v>27</v>
      </c>
      <c r="R44">
        <v>0</v>
      </c>
      <c r="S44">
        <v>0</v>
      </c>
      <c r="T44">
        <v>0</v>
      </c>
      <c r="U44">
        <v>0</v>
      </c>
    </row>
    <row r="45" spans="1:21">
      <c r="A45">
        <v>9</v>
      </c>
      <c r="B45">
        <v>2</v>
      </c>
      <c r="C45">
        <v>2</v>
      </c>
      <c r="D45">
        <v>2022</v>
      </c>
      <c r="E45">
        <v>2</v>
      </c>
      <c r="F45">
        <v>33</v>
      </c>
      <c r="G45" t="s">
        <v>24</v>
      </c>
      <c r="H45">
        <v>5</v>
      </c>
      <c r="I45" t="s">
        <v>26</v>
      </c>
      <c r="J45">
        <v>1</v>
      </c>
      <c r="M45">
        <v>1</v>
      </c>
      <c r="N45">
        <v>392</v>
      </c>
      <c r="O45">
        <v>2544011</v>
      </c>
      <c r="P45">
        <v>2544011</v>
      </c>
      <c r="Q45" s="1">
        <v>1544011</v>
      </c>
      <c r="R45">
        <v>825730</v>
      </c>
      <c r="S45">
        <v>825730</v>
      </c>
      <c r="T45">
        <v>825730</v>
      </c>
      <c r="U45">
        <v>825730</v>
      </c>
    </row>
    <row r="46" spans="1:21">
      <c r="A46">
        <v>9</v>
      </c>
      <c r="B46">
        <v>2</v>
      </c>
      <c r="C46">
        <v>2</v>
      </c>
      <c r="D46">
        <v>2022</v>
      </c>
      <c r="E46">
        <v>2</v>
      </c>
      <c r="F46">
        <v>33</v>
      </c>
      <c r="G46" t="s">
        <v>24</v>
      </c>
      <c r="H46">
        <v>5</v>
      </c>
      <c r="I46" t="s">
        <v>26</v>
      </c>
      <c r="J46">
        <v>1</v>
      </c>
      <c r="M46">
        <v>1</v>
      </c>
      <c r="N46">
        <v>396</v>
      </c>
      <c r="O46">
        <v>2339675</v>
      </c>
      <c r="P46">
        <v>2339675</v>
      </c>
      <c r="Q46" s="1">
        <v>588527</v>
      </c>
      <c r="R46">
        <v>2203770.86</v>
      </c>
      <c r="S46">
        <v>2203770.86</v>
      </c>
      <c r="T46">
        <v>183647.57</v>
      </c>
      <c r="U46">
        <v>183647.57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0"/>
  <sheetViews>
    <sheetView showGridLines="0" zoomScaleSheetLayoutView="100" workbookViewId="0">
      <selection activeCell="A2" sqref="A2:H2"/>
    </sheetView>
  </sheetViews>
  <sheetFormatPr baseColWidth="10" defaultRowHeight="15"/>
  <cols>
    <col min="1" max="1" width="14.140625" customWidth="1"/>
    <col min="2" max="2" width="18.85546875" customWidth="1"/>
    <col min="3" max="3" width="13.28515625" customWidth="1"/>
    <col min="4" max="4" width="15.5703125" customWidth="1"/>
    <col min="5" max="5" width="13.7109375" customWidth="1"/>
    <col min="6" max="6" width="19.7109375" customWidth="1"/>
    <col min="7" max="7" width="13.42578125" customWidth="1"/>
    <col min="8" max="8" width="14.5703125" bestFit="1" customWidth="1"/>
    <col min="9" max="10" width="13.5703125" bestFit="1" customWidth="1"/>
    <col min="11" max="11" width="6.28515625" bestFit="1" customWidth="1"/>
    <col min="12" max="12" width="4.42578125" bestFit="1" customWidth="1"/>
    <col min="13" max="14" width="1.85546875" bestFit="1" customWidth="1"/>
    <col min="15" max="15" width="2.7109375" bestFit="1" customWidth="1"/>
    <col min="16" max="16" width="12.85546875" bestFit="1" customWidth="1"/>
  </cols>
  <sheetData>
    <row r="1" spans="1:8" ht="19.5" thickBot="1">
      <c r="A1" s="39" t="s">
        <v>54</v>
      </c>
      <c r="B1" s="38"/>
      <c r="C1" s="38"/>
      <c r="D1" s="37"/>
      <c r="E1" s="36" t="s">
        <v>53</v>
      </c>
      <c r="F1" s="35"/>
      <c r="G1" s="34" t="s">
        <v>52</v>
      </c>
    </row>
    <row r="2" spans="1:8" ht="28.5" customHeight="1">
      <c r="A2" s="33" t="s">
        <v>51</v>
      </c>
      <c r="B2" s="33"/>
      <c r="C2" s="33"/>
      <c r="D2" s="33"/>
      <c r="E2" s="33"/>
      <c r="F2" s="33"/>
      <c r="G2" s="33"/>
      <c r="H2" s="33"/>
    </row>
    <row r="3" spans="1:8" ht="21" customHeight="1">
      <c r="A3" s="32" t="s">
        <v>50</v>
      </c>
      <c r="B3" s="32"/>
      <c r="C3" s="32"/>
      <c r="D3" s="32"/>
      <c r="E3" s="32"/>
      <c r="F3" s="32"/>
      <c r="G3" s="32"/>
      <c r="H3" s="32"/>
    </row>
    <row r="4" spans="1:8" ht="21" customHeight="1">
      <c r="A4" s="31"/>
      <c r="B4" s="31"/>
      <c r="C4" s="31"/>
      <c r="D4" s="31"/>
      <c r="E4" s="31"/>
      <c r="F4" s="31"/>
      <c r="G4" s="30" t="s">
        <v>49</v>
      </c>
      <c r="H4" s="30"/>
    </row>
    <row r="5" spans="1:8">
      <c r="A5" s="29" t="s">
        <v>48</v>
      </c>
      <c r="B5" s="29"/>
      <c r="C5" s="29"/>
      <c r="D5" s="28"/>
      <c r="E5" s="29" t="s">
        <v>47</v>
      </c>
      <c r="F5" s="29"/>
      <c r="G5" s="29"/>
      <c r="H5" s="28"/>
    </row>
    <row r="6" spans="1:8" ht="48" customHeight="1">
      <c r="A6" s="27" t="s">
        <v>45</v>
      </c>
      <c r="B6" s="27" t="s">
        <v>44</v>
      </c>
      <c r="C6" s="26" t="s">
        <v>46</v>
      </c>
      <c r="D6" s="27"/>
      <c r="E6" s="27" t="s">
        <v>45</v>
      </c>
      <c r="F6" s="27" t="s">
        <v>44</v>
      </c>
      <c r="G6" s="26" t="s">
        <v>43</v>
      </c>
      <c r="H6" s="27" t="s">
        <v>42</v>
      </c>
    </row>
    <row r="7" spans="1:8" ht="25.5" customHeight="1">
      <c r="A7" s="25" t="s">
        <v>41</v>
      </c>
      <c r="B7" s="25"/>
      <c r="C7" s="26"/>
      <c r="D7" s="27"/>
      <c r="E7" s="25" t="s">
        <v>40</v>
      </c>
      <c r="F7" s="25" t="s">
        <v>39</v>
      </c>
      <c r="G7" s="26"/>
      <c r="H7" s="25" t="s">
        <v>38</v>
      </c>
    </row>
    <row r="8" spans="1:8">
      <c r="A8" s="24"/>
      <c r="B8" s="24"/>
      <c r="C8" s="24"/>
      <c r="D8" s="24"/>
      <c r="E8" s="24"/>
      <c r="F8" s="24"/>
      <c r="G8" s="24"/>
      <c r="H8" s="22"/>
    </row>
    <row r="9" spans="1:8">
      <c r="A9" s="8">
        <v>92785309</v>
      </c>
      <c r="B9" s="8">
        <v>371141234</v>
      </c>
      <c r="C9" s="23">
        <f>(+A9/B9)*100</f>
        <v>25.000000134719603</v>
      </c>
      <c r="D9" s="4"/>
      <c r="E9" s="8">
        <v>92785309</v>
      </c>
      <c r="F9" s="8">
        <v>371141234</v>
      </c>
      <c r="G9" s="23">
        <f>+(E9/F9)*100</f>
        <v>25.000000134719603</v>
      </c>
      <c r="H9" s="22"/>
    </row>
    <row r="10" spans="1:8" ht="15.75" thickBot="1">
      <c r="A10" s="20"/>
      <c r="B10" s="20"/>
      <c r="C10" s="21"/>
      <c r="D10" s="21"/>
      <c r="E10" s="20"/>
      <c r="F10" s="20"/>
      <c r="G10" s="19"/>
      <c r="H10" s="19"/>
    </row>
    <row r="11" spans="1:8" s="15" customFormat="1" ht="43.5" customHeight="1">
      <c r="A11" s="18" t="s">
        <v>37</v>
      </c>
      <c r="B11" s="17"/>
      <c r="C11" s="17"/>
      <c r="D11" s="17"/>
      <c r="E11" s="17"/>
      <c r="F11" s="17"/>
      <c r="G11" s="17"/>
      <c r="H11" s="17"/>
    </row>
    <row r="12" spans="1:8" s="15" customFormat="1" ht="18" customHeight="1">
      <c r="A12" s="16"/>
      <c r="B12" s="16"/>
      <c r="C12" s="16"/>
      <c r="D12" s="16"/>
      <c r="E12" s="16"/>
      <c r="F12" s="16"/>
      <c r="G12" s="16"/>
      <c r="H12" s="16"/>
    </row>
    <row r="13" spans="1:8">
      <c r="A13" s="13" t="s">
        <v>36</v>
      </c>
      <c r="B13" s="14"/>
      <c r="C13" s="14"/>
      <c r="D13" s="13"/>
      <c r="E13" s="13"/>
      <c r="F13" s="13"/>
      <c r="G13" s="13"/>
      <c r="H13" s="13"/>
    </row>
    <row r="14" spans="1:8">
      <c r="A14" s="2"/>
      <c r="B14" s="12"/>
      <c r="C14" s="12"/>
      <c r="D14" s="2"/>
      <c r="E14" s="2"/>
      <c r="F14" s="2"/>
      <c r="G14" s="2"/>
      <c r="H14" s="2"/>
    </row>
    <row r="15" spans="1:8">
      <c r="A15" s="11" t="s">
        <v>35</v>
      </c>
      <c r="B15" s="11" t="s">
        <v>34</v>
      </c>
      <c r="C15" s="10" t="s">
        <v>33</v>
      </c>
      <c r="D15" s="9" t="s">
        <v>32</v>
      </c>
      <c r="E15" s="6"/>
      <c r="F15" s="2"/>
      <c r="G15" s="2"/>
      <c r="H15" s="2"/>
    </row>
    <row r="16" spans="1:8">
      <c r="A16" s="8">
        <v>92785309</v>
      </c>
      <c r="B16" s="8">
        <v>371141234</v>
      </c>
      <c r="C16" s="6" t="s">
        <v>31</v>
      </c>
      <c r="D16" s="7">
        <f>+A16/B16*100</f>
        <v>25.000000134719603</v>
      </c>
      <c r="E16" s="6"/>
      <c r="F16" s="2"/>
      <c r="G16" s="2"/>
      <c r="H16" s="2"/>
    </row>
    <row r="17" spans="1:8">
      <c r="A17" s="8">
        <f>+B17*0.5</f>
        <v>185570617</v>
      </c>
      <c r="B17" s="8">
        <v>371141234</v>
      </c>
      <c r="C17" s="6" t="s">
        <v>30</v>
      </c>
      <c r="D17" s="7">
        <f>+A17/B17*100</f>
        <v>50</v>
      </c>
      <c r="E17" s="6"/>
      <c r="F17" s="5">
        <v>185570617</v>
      </c>
      <c r="G17" s="2"/>
      <c r="H17" s="2"/>
    </row>
    <row r="18" spans="1:8">
      <c r="A18" s="8">
        <f>+B18*0.75</f>
        <v>278355925.5</v>
      </c>
      <c r="B18" s="8">
        <v>371141234</v>
      </c>
      <c r="C18" s="6" t="s">
        <v>29</v>
      </c>
      <c r="D18" s="7">
        <f>+A18/B18*100</f>
        <v>75</v>
      </c>
      <c r="E18" s="6"/>
      <c r="F18" s="5">
        <v>278355925.5</v>
      </c>
      <c r="G18" s="2"/>
      <c r="H18" s="2"/>
    </row>
    <row r="19" spans="1:8">
      <c r="A19" s="8">
        <f>+B19/1</f>
        <v>371141234</v>
      </c>
      <c r="B19" s="8">
        <v>371141234</v>
      </c>
      <c r="C19" s="6" t="s">
        <v>28</v>
      </c>
      <c r="D19" s="7">
        <f>+A19/B19*100</f>
        <v>100</v>
      </c>
      <c r="E19" s="6"/>
      <c r="F19" s="5">
        <v>371141234</v>
      </c>
      <c r="G19" s="2"/>
      <c r="H19" s="2"/>
    </row>
    <row r="20" spans="1:8">
      <c r="A20" s="4"/>
      <c r="B20" s="4"/>
      <c r="D20" s="3"/>
      <c r="F20" s="2"/>
      <c r="G20" s="2"/>
      <c r="H20" s="2"/>
    </row>
  </sheetData>
  <mergeCells count="11">
    <mergeCell ref="E5:G5"/>
    <mergeCell ref="C6:C7"/>
    <mergeCell ref="G6:G7"/>
    <mergeCell ref="A11:H11"/>
    <mergeCell ref="A12:H12"/>
    <mergeCell ref="A13:H13"/>
    <mergeCell ref="A1:D1"/>
    <mergeCell ref="E1:F1"/>
    <mergeCell ref="A2:H2"/>
    <mergeCell ref="A3:H3"/>
    <mergeCell ref="A5:C5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0"/>
  <sheetViews>
    <sheetView showGridLines="0" zoomScaleSheetLayoutView="100" workbookViewId="0">
      <selection activeCell="F15" sqref="F15"/>
    </sheetView>
  </sheetViews>
  <sheetFormatPr baseColWidth="10" defaultRowHeight="15"/>
  <cols>
    <col min="1" max="1" width="14.140625" customWidth="1"/>
    <col min="2" max="2" width="18.85546875" customWidth="1"/>
    <col min="3" max="3" width="13.28515625" customWidth="1"/>
    <col min="4" max="4" width="15.5703125" customWidth="1"/>
    <col min="5" max="5" width="13.7109375" customWidth="1"/>
    <col min="6" max="6" width="19.7109375" customWidth="1"/>
    <col min="7" max="7" width="13.42578125" customWidth="1"/>
    <col min="8" max="8" width="14.5703125" bestFit="1" customWidth="1"/>
    <col min="9" max="10" width="13.5703125" bestFit="1" customWidth="1"/>
    <col min="11" max="11" width="6.28515625" bestFit="1" customWidth="1"/>
    <col min="12" max="12" width="4.42578125" bestFit="1" customWidth="1"/>
    <col min="13" max="14" width="1.85546875" bestFit="1" customWidth="1"/>
    <col min="15" max="15" width="2.7109375" bestFit="1" customWidth="1"/>
    <col min="16" max="16" width="12.85546875" bestFit="1" customWidth="1"/>
  </cols>
  <sheetData>
    <row r="1" spans="1:8" ht="19.5" thickBot="1">
      <c r="A1" s="39" t="s">
        <v>54</v>
      </c>
      <c r="B1" s="38"/>
      <c r="C1" s="38"/>
      <c r="D1" s="37"/>
      <c r="E1" s="36" t="s">
        <v>53</v>
      </c>
      <c r="F1" s="35"/>
      <c r="G1" s="34" t="s">
        <v>58</v>
      </c>
    </row>
    <row r="2" spans="1:8" ht="28.5" customHeight="1">
      <c r="A2" s="33" t="s">
        <v>51</v>
      </c>
      <c r="B2" s="33"/>
      <c r="C2" s="33"/>
      <c r="D2" s="33"/>
      <c r="E2" s="33"/>
      <c r="F2" s="33"/>
      <c r="G2" s="33"/>
      <c r="H2" s="33"/>
    </row>
    <row r="3" spans="1:8" ht="21" customHeight="1">
      <c r="A3" s="41" t="s">
        <v>57</v>
      </c>
      <c r="B3" s="41"/>
      <c r="C3" s="41"/>
      <c r="D3" s="41"/>
      <c r="E3" s="41"/>
      <c r="F3" s="41"/>
      <c r="G3" s="41"/>
      <c r="H3" s="41"/>
    </row>
    <row r="4" spans="1:8" ht="21" customHeight="1">
      <c r="A4" s="31"/>
      <c r="B4" s="31"/>
      <c r="C4" s="31"/>
      <c r="D4" s="31"/>
      <c r="E4" s="31"/>
      <c r="F4" s="31"/>
      <c r="G4" s="30" t="s">
        <v>49</v>
      </c>
      <c r="H4" s="30"/>
    </row>
    <row r="5" spans="1:8">
      <c r="A5" s="29" t="s">
        <v>48</v>
      </c>
      <c r="B5" s="29"/>
      <c r="C5" s="29"/>
      <c r="D5" s="28"/>
      <c r="E5" s="29" t="s">
        <v>47</v>
      </c>
      <c r="F5" s="29"/>
      <c r="G5" s="29"/>
      <c r="H5" s="28"/>
    </row>
    <row r="6" spans="1:8" ht="48" customHeight="1">
      <c r="A6" s="27" t="s">
        <v>45</v>
      </c>
      <c r="B6" s="27" t="s">
        <v>44</v>
      </c>
      <c r="C6" s="26" t="s">
        <v>46</v>
      </c>
      <c r="D6" s="27"/>
      <c r="E6" s="27" t="s">
        <v>45</v>
      </c>
      <c r="F6" s="27" t="s">
        <v>44</v>
      </c>
      <c r="G6" s="26" t="s">
        <v>43</v>
      </c>
      <c r="H6" s="27" t="s">
        <v>42</v>
      </c>
    </row>
    <row r="7" spans="1:8" ht="25.5" customHeight="1">
      <c r="A7" s="25" t="s">
        <v>41</v>
      </c>
      <c r="B7" s="25"/>
      <c r="C7" s="26"/>
      <c r="D7" s="27"/>
      <c r="E7" s="25" t="s">
        <v>40</v>
      </c>
      <c r="F7" s="25" t="s">
        <v>39</v>
      </c>
      <c r="G7" s="26"/>
      <c r="H7" s="25" t="s">
        <v>38</v>
      </c>
    </row>
    <row r="8" spans="1:8" ht="15.75" thickBot="1">
      <c r="A8" s="24"/>
      <c r="B8" s="24"/>
      <c r="C8" s="24"/>
      <c r="D8" s="24"/>
      <c r="E8" s="24"/>
      <c r="F8" s="24"/>
      <c r="G8" s="24"/>
      <c r="H8" s="22"/>
    </row>
    <row r="9" spans="1:8" ht="15.75" thickBot="1">
      <c r="A9" s="8">
        <v>51439217.229999997</v>
      </c>
      <c r="B9" s="8">
        <v>371141234</v>
      </c>
      <c r="C9" s="23">
        <f>(+A9/B9)*100</f>
        <v>13.859741930480297</v>
      </c>
      <c r="D9" s="4"/>
      <c r="E9" s="40">
        <v>51439217.229999997</v>
      </c>
      <c r="F9" s="8">
        <v>371141234</v>
      </c>
      <c r="G9" s="23">
        <f>+(E9/F9)*100</f>
        <v>13.859741930480297</v>
      </c>
      <c r="H9" s="22"/>
    </row>
    <row r="10" spans="1:8" ht="15.75" thickBot="1">
      <c r="A10" s="20"/>
      <c r="B10" s="20"/>
      <c r="C10" s="21"/>
      <c r="D10" s="21"/>
      <c r="E10" s="20"/>
      <c r="F10" s="20"/>
      <c r="G10" s="19"/>
      <c r="H10" s="19"/>
    </row>
    <row r="11" spans="1:8" s="15" customFormat="1" ht="43.5" customHeight="1">
      <c r="A11" s="18" t="s">
        <v>56</v>
      </c>
      <c r="B11" s="17"/>
      <c r="C11" s="17"/>
      <c r="D11" s="17"/>
      <c r="E11" s="17"/>
      <c r="F11" s="17"/>
      <c r="G11" s="17"/>
      <c r="H11" s="17"/>
    </row>
    <row r="12" spans="1:8" s="15" customFormat="1" ht="18" customHeight="1">
      <c r="A12" s="16" t="s">
        <v>55</v>
      </c>
      <c r="B12" s="16"/>
      <c r="C12" s="16"/>
      <c r="D12" s="16"/>
      <c r="E12" s="16"/>
      <c r="F12" s="16"/>
      <c r="G12" s="16"/>
      <c r="H12" s="16"/>
    </row>
    <row r="13" spans="1:8">
      <c r="A13" s="13" t="s">
        <v>36</v>
      </c>
      <c r="B13" s="14"/>
      <c r="C13" s="14"/>
      <c r="D13" s="13"/>
      <c r="E13" s="13"/>
      <c r="F13" s="13"/>
      <c r="G13" s="13"/>
      <c r="H13" s="13"/>
    </row>
    <row r="14" spans="1:8">
      <c r="A14" s="2"/>
      <c r="B14" s="12"/>
      <c r="C14" s="12"/>
      <c r="D14" s="2"/>
      <c r="E14" s="2"/>
      <c r="F14" s="2"/>
      <c r="G14" s="2"/>
      <c r="H14" s="2"/>
    </row>
    <row r="15" spans="1:8">
      <c r="A15" s="11" t="s">
        <v>35</v>
      </c>
      <c r="B15" s="11" t="s">
        <v>34</v>
      </c>
      <c r="C15" s="10" t="s">
        <v>33</v>
      </c>
      <c r="D15" s="9" t="s">
        <v>32</v>
      </c>
      <c r="E15" s="6"/>
      <c r="F15" s="2"/>
      <c r="G15" s="2"/>
      <c r="H15" s="2"/>
    </row>
    <row r="16" spans="1:8">
      <c r="A16" s="8">
        <v>51439217.229999997</v>
      </c>
      <c r="B16" s="8">
        <v>371141234</v>
      </c>
      <c r="C16" s="6" t="s">
        <v>31</v>
      </c>
      <c r="D16" s="7">
        <f>+A16/B16*100</f>
        <v>13.859741930480297</v>
      </c>
      <c r="E16" s="6"/>
      <c r="F16" s="2"/>
      <c r="G16" s="2"/>
      <c r="H16" s="2"/>
    </row>
    <row r="17" spans="1:8">
      <c r="A17" s="8">
        <f>+B17*0.4</f>
        <v>148456493.59999999</v>
      </c>
      <c r="B17" s="8">
        <v>371141234</v>
      </c>
      <c r="C17" s="6" t="s">
        <v>30</v>
      </c>
      <c r="D17" s="7">
        <f>+A17/B17*100</f>
        <v>40</v>
      </c>
      <c r="E17" s="6"/>
      <c r="F17" s="5">
        <v>148456493.59999999</v>
      </c>
      <c r="G17" s="2"/>
      <c r="H17" s="2"/>
    </row>
    <row r="18" spans="1:8">
      <c r="A18" s="8">
        <f>+B18*0.75</f>
        <v>278355925.5</v>
      </c>
      <c r="B18" s="8">
        <v>371141234</v>
      </c>
      <c r="C18" s="6" t="s">
        <v>29</v>
      </c>
      <c r="D18" s="7">
        <f>+A18/B18*100</f>
        <v>75</v>
      </c>
      <c r="E18" s="6"/>
      <c r="F18" s="5">
        <v>278355925.5</v>
      </c>
      <c r="G18" s="2"/>
      <c r="H18" s="2"/>
    </row>
    <row r="19" spans="1:8">
      <c r="A19" s="8">
        <f>+B19/1</f>
        <v>371141234</v>
      </c>
      <c r="B19" s="8">
        <v>371141234</v>
      </c>
      <c r="C19" s="6" t="s">
        <v>28</v>
      </c>
      <c r="D19" s="7">
        <f>+A19/B19*100</f>
        <v>100</v>
      </c>
      <c r="E19" s="6"/>
      <c r="F19" s="5">
        <v>371141234</v>
      </c>
      <c r="G19" s="2"/>
      <c r="H19" s="2"/>
    </row>
    <row r="20" spans="1:8">
      <c r="A20" s="4"/>
      <c r="B20" s="4"/>
      <c r="D20" s="3"/>
      <c r="F20" s="2"/>
      <c r="G20" s="2"/>
      <c r="H20" s="2"/>
    </row>
  </sheetData>
  <mergeCells count="11">
    <mergeCell ref="A11:H11"/>
    <mergeCell ref="A12:H12"/>
    <mergeCell ref="A13:H13"/>
    <mergeCell ref="A1:D1"/>
    <mergeCell ref="E1:F1"/>
    <mergeCell ref="A2:H2"/>
    <mergeCell ref="A3:H3"/>
    <mergeCell ref="A5:C5"/>
    <mergeCell ref="E5:G5"/>
    <mergeCell ref="C6:C7"/>
    <mergeCell ref="G6:G7"/>
  </mergeCells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3"/>
  <sheetViews>
    <sheetView showGridLines="0" workbookViewId="0">
      <selection activeCell="C17" sqref="C17"/>
    </sheetView>
  </sheetViews>
  <sheetFormatPr baseColWidth="10" defaultRowHeight="15"/>
  <cols>
    <col min="1" max="1" width="7.42578125" customWidth="1"/>
    <col min="2" max="2" width="21.5703125" customWidth="1"/>
    <col min="3" max="3" width="17" customWidth="1"/>
    <col min="4" max="4" width="10.5703125" customWidth="1"/>
    <col min="5" max="5" width="12" bestFit="1" customWidth="1"/>
    <col min="6" max="6" width="20.7109375" customWidth="1"/>
    <col min="7" max="7" width="18" customWidth="1"/>
    <col min="8" max="8" width="11.28515625" customWidth="1"/>
  </cols>
  <sheetData>
    <row r="1" spans="1:9" ht="19.5" thickBot="1">
      <c r="A1" s="39" t="s">
        <v>54</v>
      </c>
      <c r="B1" s="38"/>
      <c r="C1" s="38"/>
      <c r="D1" s="37"/>
      <c r="E1" s="36" t="s">
        <v>53</v>
      </c>
      <c r="F1" s="35"/>
      <c r="G1" s="34">
        <v>174452</v>
      </c>
    </row>
    <row r="2" spans="1:9" ht="22.5">
      <c r="B2" s="33" t="s">
        <v>51</v>
      </c>
      <c r="C2" s="33"/>
      <c r="D2" s="33"/>
      <c r="E2" s="33"/>
      <c r="F2" s="33"/>
      <c r="G2" s="33"/>
      <c r="H2" s="33"/>
      <c r="I2" s="22"/>
    </row>
    <row r="3" spans="1:9" ht="18.75">
      <c r="B3" s="41" t="s">
        <v>72</v>
      </c>
      <c r="C3" s="41"/>
      <c r="D3" s="41"/>
      <c r="E3" s="41"/>
      <c r="F3" s="41"/>
      <c r="G3" s="41"/>
      <c r="H3" s="41"/>
      <c r="I3" s="22"/>
    </row>
    <row r="4" spans="1:9" ht="36" customHeight="1">
      <c r="B4" s="31"/>
      <c r="C4" s="31"/>
      <c r="D4" s="31"/>
      <c r="E4" s="31"/>
      <c r="F4" s="31"/>
      <c r="G4" s="55" t="s">
        <v>71</v>
      </c>
      <c r="H4" s="55"/>
      <c r="I4" s="22"/>
    </row>
    <row r="5" spans="1:9">
      <c r="B5" s="29" t="s">
        <v>48</v>
      </c>
      <c r="C5" s="29"/>
      <c r="D5" s="29"/>
      <c r="E5" s="28"/>
      <c r="F5" s="29" t="s">
        <v>47</v>
      </c>
      <c r="G5" s="29"/>
      <c r="H5" s="29"/>
      <c r="I5" s="22"/>
    </row>
    <row r="6" spans="1:9" ht="55.5" customHeight="1">
      <c r="B6" s="27" t="s">
        <v>69</v>
      </c>
      <c r="C6" s="27" t="s">
        <v>68</v>
      </c>
      <c r="D6" s="26" t="s">
        <v>70</v>
      </c>
      <c r="E6" s="27"/>
      <c r="F6" s="27" t="s">
        <v>69</v>
      </c>
      <c r="G6" s="27" t="s">
        <v>68</v>
      </c>
      <c r="H6" s="26" t="s">
        <v>67</v>
      </c>
      <c r="I6" s="22"/>
    </row>
    <row r="7" spans="1:9">
      <c r="B7" s="25"/>
      <c r="C7" s="25" t="s">
        <v>66</v>
      </c>
      <c r="D7" s="26"/>
      <c r="E7" s="27"/>
      <c r="F7" s="25" t="s">
        <v>40</v>
      </c>
      <c r="G7" s="25" t="s">
        <v>39</v>
      </c>
      <c r="H7" s="26"/>
      <c r="I7" s="22"/>
    </row>
    <row r="8" spans="1:9">
      <c r="B8" s="49">
        <v>196643545</v>
      </c>
      <c r="C8" s="53">
        <v>722543939.5</v>
      </c>
      <c r="D8" s="52">
        <f>+B8/C8</f>
        <v>0.27215444521765308</v>
      </c>
      <c r="E8" s="24"/>
      <c r="F8" s="54"/>
      <c r="G8" s="53">
        <v>0</v>
      </c>
      <c r="H8" s="52" t="e">
        <f>+F8/G8</f>
        <v>#DIV/0!</v>
      </c>
      <c r="I8" s="22"/>
    </row>
    <row r="9" spans="1:9" ht="15.75" thickBot="1">
      <c r="B9" s="20"/>
      <c r="C9" s="51"/>
      <c r="D9" s="21"/>
      <c r="E9" s="21"/>
      <c r="F9" s="20"/>
      <c r="G9" s="20"/>
      <c r="H9" s="19"/>
      <c r="I9" s="22"/>
    </row>
    <row r="10" spans="1:9" ht="27.75" customHeight="1">
      <c r="B10" s="18" t="s">
        <v>65</v>
      </c>
      <c r="C10" s="17"/>
      <c r="D10" s="17"/>
      <c r="E10" s="17"/>
      <c r="F10" s="17"/>
      <c r="G10" s="17"/>
      <c r="H10" s="17"/>
      <c r="I10" s="22"/>
    </row>
    <row r="11" spans="1:9" ht="13.5" customHeight="1">
      <c r="B11" s="16" t="s">
        <v>64</v>
      </c>
      <c r="C11" s="16"/>
      <c r="D11" s="16"/>
      <c r="E11" s="16"/>
      <c r="F11" s="16"/>
      <c r="G11" s="16"/>
      <c r="H11" s="16"/>
      <c r="I11" s="22"/>
    </row>
    <row r="12" spans="1:9" ht="24.75" customHeight="1">
      <c r="B12" s="16" t="s">
        <v>63</v>
      </c>
      <c r="C12" s="16"/>
      <c r="D12" s="16"/>
      <c r="E12" s="16"/>
      <c r="F12" s="16"/>
      <c r="G12" s="16"/>
      <c r="H12" s="16"/>
      <c r="I12" s="22"/>
    </row>
    <row r="13" spans="1:9" ht="42" customHeight="1">
      <c r="B13" s="16" t="s">
        <v>62</v>
      </c>
      <c r="C13" s="16"/>
      <c r="D13" s="16"/>
      <c r="E13" s="16"/>
      <c r="F13" s="16"/>
      <c r="G13" s="16"/>
      <c r="H13" s="16"/>
      <c r="I13" s="22"/>
    </row>
    <row r="14" spans="1:9">
      <c r="B14" s="24" t="s">
        <v>36</v>
      </c>
      <c r="C14" s="24"/>
      <c r="D14" s="24"/>
      <c r="E14" s="24"/>
      <c r="F14" s="24"/>
      <c r="G14" s="24"/>
      <c r="H14" s="24"/>
      <c r="I14" s="22"/>
    </row>
    <row r="15" spans="1:9">
      <c r="C15" s="24"/>
      <c r="D15" s="24"/>
      <c r="E15" s="24"/>
      <c r="F15" s="24"/>
      <c r="G15" s="24"/>
      <c r="H15" s="24"/>
      <c r="I15" s="22"/>
    </row>
    <row r="16" spans="1:9">
      <c r="A16" s="6"/>
      <c r="B16" s="50" t="s">
        <v>61</v>
      </c>
      <c r="C16" s="50" t="s">
        <v>60</v>
      </c>
      <c r="D16" s="11" t="s">
        <v>33</v>
      </c>
      <c r="E16" s="11" t="s">
        <v>59</v>
      </c>
      <c r="F16" s="24"/>
      <c r="G16" s="24"/>
      <c r="H16" s="24"/>
      <c r="I16" s="22"/>
    </row>
    <row r="17" spans="1:9">
      <c r="A17" s="6"/>
      <c r="B17" s="49">
        <f>+B18/2</f>
        <v>185570617</v>
      </c>
      <c r="C17" s="49">
        <v>767571549</v>
      </c>
      <c r="D17" s="6" t="s">
        <v>31</v>
      </c>
      <c r="E17" s="45">
        <f>B17/C17</f>
        <v>0.24176328218752152</v>
      </c>
      <c r="F17" s="44">
        <v>185570617</v>
      </c>
      <c r="G17" s="24"/>
      <c r="H17" s="24"/>
      <c r="I17" s="22"/>
    </row>
    <row r="18" spans="1:9">
      <c r="A18" s="6"/>
      <c r="B18" s="48">
        <v>371141234</v>
      </c>
      <c r="C18" s="47">
        <v>1535143098</v>
      </c>
      <c r="D18" s="46" t="s">
        <v>30</v>
      </c>
      <c r="E18" s="45">
        <f>B18/C18</f>
        <v>0.24176328218752152</v>
      </c>
      <c r="F18" s="44"/>
      <c r="G18" s="24"/>
      <c r="H18" s="24"/>
      <c r="I18" s="22"/>
    </row>
    <row r="19" spans="1:9">
      <c r="B19" s="24"/>
      <c r="C19" s="24"/>
      <c r="D19" s="24"/>
      <c r="E19" s="24"/>
      <c r="F19" s="24"/>
      <c r="G19" s="24"/>
      <c r="H19" s="24"/>
      <c r="I19" s="22"/>
    </row>
    <row r="20" spans="1:9">
      <c r="C20" s="43">
        <f>+C18/2</f>
        <v>767571549</v>
      </c>
    </row>
    <row r="21" spans="1:9">
      <c r="B21" s="4"/>
      <c r="C21" s="42"/>
    </row>
    <row r="23" spans="1:9">
      <c r="F23" s="42"/>
    </row>
  </sheetData>
  <mergeCells count="12">
    <mergeCell ref="B10:H10"/>
    <mergeCell ref="B11:H11"/>
    <mergeCell ref="A1:D1"/>
    <mergeCell ref="E1:F1"/>
    <mergeCell ref="B13:H13"/>
    <mergeCell ref="B2:H2"/>
    <mergeCell ref="B12:H12"/>
    <mergeCell ref="B5:D5"/>
    <mergeCell ref="F5:H5"/>
    <mergeCell ref="D6:D7"/>
    <mergeCell ref="H6:H7"/>
    <mergeCell ref="B3:H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"/>
  <sheetViews>
    <sheetView showGridLines="0" workbookViewId="0">
      <selection activeCell="D15" sqref="D15"/>
    </sheetView>
  </sheetViews>
  <sheetFormatPr baseColWidth="10" defaultRowHeight="15"/>
  <cols>
    <col min="1" max="1" width="7.42578125" customWidth="1"/>
    <col min="2" max="2" width="21.5703125" customWidth="1"/>
    <col min="3" max="3" width="17" customWidth="1"/>
    <col min="4" max="4" width="10.5703125" customWidth="1"/>
    <col min="5" max="5" width="12" bestFit="1" customWidth="1"/>
    <col min="6" max="6" width="20.7109375" customWidth="1"/>
    <col min="7" max="7" width="18" customWidth="1"/>
    <col min="8" max="8" width="11.28515625" customWidth="1"/>
  </cols>
  <sheetData>
    <row r="1" spans="1:9" ht="19.5" thickBot="1">
      <c r="A1" s="39" t="s">
        <v>54</v>
      </c>
      <c r="B1" s="38"/>
      <c r="C1" s="38"/>
      <c r="D1" s="37"/>
      <c r="E1" s="36" t="s">
        <v>53</v>
      </c>
      <c r="F1" s="35"/>
      <c r="G1" s="34">
        <v>173169</v>
      </c>
    </row>
    <row r="2" spans="1:9" ht="22.5">
      <c r="B2" s="33" t="s">
        <v>51</v>
      </c>
      <c r="C2" s="33"/>
      <c r="D2" s="33"/>
      <c r="E2" s="33"/>
      <c r="F2" s="33"/>
      <c r="G2" s="33"/>
      <c r="H2" s="33"/>
      <c r="I2" s="22"/>
    </row>
    <row r="3" spans="1:9" ht="15.75">
      <c r="B3" s="32" t="s">
        <v>76</v>
      </c>
      <c r="C3" s="32"/>
      <c r="D3" s="32"/>
      <c r="E3" s="32"/>
      <c r="F3" s="32"/>
      <c r="G3" s="32"/>
      <c r="H3" s="32"/>
      <c r="I3" s="22"/>
    </row>
    <row r="4" spans="1:9" ht="36" customHeight="1">
      <c r="B4" s="31"/>
      <c r="C4" s="31"/>
      <c r="D4" s="31"/>
      <c r="E4" s="31"/>
      <c r="F4" s="31"/>
      <c r="G4" s="55" t="s">
        <v>75</v>
      </c>
      <c r="H4" s="55"/>
      <c r="I4" s="22"/>
    </row>
    <row r="5" spans="1:9">
      <c r="B5" s="29" t="s">
        <v>48</v>
      </c>
      <c r="C5" s="29"/>
      <c r="D5" s="29"/>
      <c r="E5" s="28"/>
      <c r="F5" s="29" t="s">
        <v>47</v>
      </c>
      <c r="G5" s="29"/>
      <c r="H5" s="29"/>
      <c r="I5" s="22"/>
    </row>
    <row r="6" spans="1:9" ht="55.5" customHeight="1">
      <c r="B6" s="27" t="s">
        <v>69</v>
      </c>
      <c r="C6" s="27" t="s">
        <v>68</v>
      </c>
      <c r="D6" s="26" t="s">
        <v>70</v>
      </c>
      <c r="E6" s="27"/>
      <c r="F6" s="27" t="s">
        <v>69</v>
      </c>
      <c r="G6" s="27" t="s">
        <v>68</v>
      </c>
      <c r="H6" s="26" t="s">
        <v>67</v>
      </c>
      <c r="I6" s="22"/>
    </row>
    <row r="7" spans="1:9">
      <c r="B7" s="25"/>
      <c r="C7" s="25" t="s">
        <v>66</v>
      </c>
      <c r="D7" s="26"/>
      <c r="E7" s="27"/>
      <c r="F7" s="25" t="s">
        <v>40</v>
      </c>
      <c r="G7" s="25" t="s">
        <v>39</v>
      </c>
      <c r="H7" s="26"/>
      <c r="I7" s="22"/>
    </row>
    <row r="8" spans="1:9">
      <c r="B8" s="49">
        <v>371141234</v>
      </c>
      <c r="C8" s="53">
        <v>318950912</v>
      </c>
      <c r="D8" s="52">
        <f>+((B8/C8)-1)*100</f>
        <v>16.363120479178939</v>
      </c>
      <c r="E8" s="24"/>
      <c r="F8" s="54">
        <v>0</v>
      </c>
      <c r="G8" s="53">
        <v>0</v>
      </c>
      <c r="H8" s="52" t="e">
        <f>+F8/G8</f>
        <v>#DIV/0!</v>
      </c>
      <c r="I8" s="22"/>
    </row>
    <row r="9" spans="1:9" ht="15.75" thickBot="1">
      <c r="B9" s="20"/>
      <c r="C9" s="51"/>
      <c r="D9" s="21"/>
      <c r="E9" s="21"/>
      <c r="F9" s="20"/>
      <c r="G9" s="20"/>
      <c r="H9" s="19"/>
      <c r="I9" s="22"/>
    </row>
    <row r="10" spans="1:9" ht="52.5" customHeight="1" thickBot="1">
      <c r="B10" s="18" t="s">
        <v>74</v>
      </c>
      <c r="C10" s="17"/>
      <c r="D10" s="17"/>
      <c r="E10" s="17"/>
      <c r="F10" s="17"/>
      <c r="G10" s="17"/>
      <c r="H10" s="17"/>
      <c r="I10" s="22"/>
    </row>
    <row r="11" spans="1:9" ht="13.5" customHeight="1" thickBot="1">
      <c r="B11" s="57">
        <v>2022</v>
      </c>
      <c r="C11" s="57">
        <v>2021</v>
      </c>
      <c r="D11" s="56"/>
      <c r="E11" s="56"/>
      <c r="F11" s="56"/>
      <c r="G11" s="56"/>
      <c r="H11" s="56"/>
      <c r="I11" s="22"/>
    </row>
    <row r="12" spans="1:9">
      <c r="A12" s="6"/>
      <c r="B12" s="50" t="s">
        <v>61</v>
      </c>
      <c r="C12" s="50" t="s">
        <v>60</v>
      </c>
      <c r="D12" s="11" t="s">
        <v>33</v>
      </c>
      <c r="E12" s="11" t="s">
        <v>59</v>
      </c>
      <c r="F12" s="24"/>
      <c r="G12" s="24"/>
      <c r="H12" s="24"/>
      <c r="I12" s="22"/>
    </row>
    <row r="13" spans="1:9">
      <c r="A13" s="6"/>
      <c r="B13" s="49">
        <v>371141234</v>
      </c>
      <c r="C13" s="49">
        <v>318950912</v>
      </c>
      <c r="D13" s="6" t="s">
        <v>73</v>
      </c>
      <c r="E13" s="45">
        <f>((B13/C13)-1)*100</f>
        <v>16.363120479178939</v>
      </c>
      <c r="F13" s="44"/>
      <c r="G13" s="24"/>
      <c r="H13" s="24"/>
      <c r="I13" s="22"/>
    </row>
    <row r="14" spans="1:9">
      <c r="B14" s="44"/>
      <c r="C14" s="44"/>
      <c r="D14" s="24"/>
      <c r="E14" s="24"/>
      <c r="F14" s="24"/>
      <c r="G14" s="24"/>
      <c r="H14" s="24"/>
      <c r="I14" s="22"/>
    </row>
  </sheetData>
  <mergeCells count="9">
    <mergeCell ref="D6:D7"/>
    <mergeCell ref="H6:H7"/>
    <mergeCell ref="B10:H10"/>
    <mergeCell ref="A1:D1"/>
    <mergeCell ref="E1:F1"/>
    <mergeCell ref="B2:H2"/>
    <mergeCell ref="B3:H3"/>
    <mergeCell ref="B5:D5"/>
    <mergeCell ref="F5:H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2"/>
  <sheetViews>
    <sheetView showGridLines="0" zoomScale="110" zoomScaleNormal="110" workbookViewId="0">
      <selection activeCell="C8" sqref="C8"/>
    </sheetView>
  </sheetViews>
  <sheetFormatPr baseColWidth="10" defaultRowHeight="15"/>
  <cols>
    <col min="1" max="1" width="36.85546875" customWidth="1"/>
    <col min="2" max="2" width="17.85546875" customWidth="1"/>
    <col min="3" max="3" width="12.28515625" customWidth="1"/>
    <col min="4" max="4" width="2.5703125" customWidth="1"/>
    <col min="5" max="5" width="16.42578125" customWidth="1"/>
    <col min="6" max="6" width="15.140625" customWidth="1"/>
    <col min="7" max="7" width="17.28515625" customWidth="1"/>
  </cols>
  <sheetData>
    <row r="1" spans="1:9" ht="19.5" thickBot="1">
      <c r="A1" s="82" t="s">
        <v>54</v>
      </c>
      <c r="B1" s="36" t="s">
        <v>53</v>
      </c>
      <c r="C1" s="35"/>
      <c r="D1" s="81"/>
      <c r="E1" s="34" t="s">
        <v>91</v>
      </c>
      <c r="F1" s="80"/>
    </row>
    <row r="2" spans="1:9" ht="32.25" customHeight="1">
      <c r="A2" s="33" t="s">
        <v>51</v>
      </c>
      <c r="B2" s="33"/>
      <c r="C2" s="33"/>
      <c r="D2" s="33"/>
      <c r="E2" s="33"/>
      <c r="F2" s="33"/>
    </row>
    <row r="3" spans="1:9" ht="18.75">
      <c r="A3" s="41" t="s">
        <v>90</v>
      </c>
      <c r="B3" s="41"/>
      <c r="C3" s="41"/>
      <c r="D3" s="41"/>
      <c r="E3" s="41"/>
      <c r="F3" s="41"/>
    </row>
    <row r="4" spans="1:9" ht="27.75" customHeight="1">
      <c r="A4" s="31"/>
      <c r="B4" s="31"/>
      <c r="C4" s="55" t="s">
        <v>89</v>
      </c>
      <c r="D4" s="55"/>
    </row>
    <row r="5" spans="1:9" ht="33" customHeight="1">
      <c r="A5" s="78" t="s">
        <v>88</v>
      </c>
      <c r="B5" s="79" t="s">
        <v>48</v>
      </c>
      <c r="C5" s="79"/>
      <c r="D5" s="27"/>
      <c r="E5" s="79" t="s">
        <v>47</v>
      </c>
      <c r="F5" s="79"/>
    </row>
    <row r="6" spans="1:9" ht="38.25">
      <c r="A6" s="78"/>
      <c r="B6" s="27" t="s">
        <v>87</v>
      </c>
      <c r="C6" s="77" t="s">
        <v>86</v>
      </c>
      <c r="D6" s="77"/>
      <c r="E6" s="27" t="s">
        <v>87</v>
      </c>
      <c r="F6" s="27" t="s">
        <v>86</v>
      </c>
    </row>
    <row r="7" spans="1:9" ht="25.5" customHeight="1">
      <c r="A7" s="76" t="s">
        <v>85</v>
      </c>
      <c r="B7" s="75">
        <f>B8+B13</f>
        <v>371141234</v>
      </c>
      <c r="C7" s="68"/>
      <c r="D7" s="68"/>
      <c r="E7" s="73">
        <f>E8+E13</f>
        <v>0</v>
      </c>
      <c r="F7" s="68"/>
      <c r="G7" s="62">
        <v>371141234</v>
      </c>
      <c r="H7" s="62"/>
      <c r="I7" s="68"/>
    </row>
    <row r="8" spans="1:9">
      <c r="A8" s="76" t="s">
        <v>84</v>
      </c>
      <c r="B8" s="75">
        <f>+B9+B10+B11+B12</f>
        <v>189422051</v>
      </c>
      <c r="C8" s="74">
        <f>+B8/B7*100</f>
        <v>51.037727325118496</v>
      </c>
      <c r="D8" s="68"/>
      <c r="E8" s="73">
        <f>SUM(E9:E12)</f>
        <v>0</v>
      </c>
      <c r="F8" s="72" t="e">
        <f>+E8/E7*100</f>
        <v>#DIV/0!</v>
      </c>
      <c r="G8" s="68">
        <v>189422051</v>
      </c>
      <c r="H8" s="62"/>
      <c r="I8" s="62"/>
    </row>
    <row r="9" spans="1:9" ht="17.25" customHeight="1">
      <c r="A9" s="71" t="s">
        <v>83</v>
      </c>
      <c r="B9" s="70">
        <v>0</v>
      </c>
      <c r="C9" s="58"/>
      <c r="D9" s="58"/>
      <c r="E9" s="69">
        <v>0</v>
      </c>
      <c r="F9" s="68"/>
      <c r="G9" s="62"/>
      <c r="H9" s="62"/>
      <c r="I9" s="62"/>
    </row>
    <row r="10" spans="1:9" ht="17.25" customHeight="1">
      <c r="A10" s="71" t="s">
        <v>82</v>
      </c>
      <c r="B10" s="70">
        <v>27694844</v>
      </c>
      <c r="C10" s="58"/>
      <c r="D10" s="58"/>
      <c r="E10" s="69">
        <v>0</v>
      </c>
      <c r="F10" s="68"/>
      <c r="G10" s="62"/>
      <c r="H10" s="62"/>
      <c r="I10" s="62"/>
    </row>
    <row r="11" spans="1:9">
      <c r="A11" s="71" t="s">
        <v>81</v>
      </c>
      <c r="B11" s="70">
        <v>99910000</v>
      </c>
      <c r="C11" s="58"/>
      <c r="D11" s="58"/>
      <c r="E11" s="69">
        <v>0</v>
      </c>
      <c r="F11" s="68"/>
      <c r="G11" s="62"/>
      <c r="H11" s="62"/>
      <c r="I11" s="62"/>
    </row>
    <row r="12" spans="1:9">
      <c r="A12" s="71" t="s">
        <v>80</v>
      </c>
      <c r="B12" s="70">
        <v>61817207</v>
      </c>
      <c r="C12" s="58"/>
      <c r="D12" s="58"/>
      <c r="E12" s="69">
        <v>0</v>
      </c>
      <c r="F12" s="68"/>
      <c r="G12" s="62"/>
      <c r="H12" s="62"/>
      <c r="I12" s="62"/>
    </row>
    <row r="13" spans="1:9">
      <c r="A13" s="67" t="s">
        <v>79</v>
      </c>
      <c r="B13" s="66">
        <v>181719183</v>
      </c>
      <c r="C13" s="63"/>
      <c r="D13" s="65"/>
      <c r="E13" s="64">
        <v>0</v>
      </c>
      <c r="F13" s="63"/>
      <c r="G13" s="62"/>
      <c r="H13" s="62"/>
      <c r="I13" s="62"/>
    </row>
    <row r="14" spans="1:9" ht="110.25" customHeight="1">
      <c r="A14" s="16" t="s">
        <v>78</v>
      </c>
      <c r="B14" s="16"/>
      <c r="C14" s="16"/>
      <c r="D14" s="16"/>
      <c r="E14" s="16"/>
      <c r="F14" s="16"/>
    </row>
    <row r="15" spans="1:9" ht="64.5" customHeight="1">
      <c r="A15" s="16" t="s">
        <v>77</v>
      </c>
      <c r="B15" s="16"/>
      <c r="C15" s="16"/>
      <c r="D15" s="16"/>
      <c r="E15" s="16"/>
      <c r="F15" s="16"/>
    </row>
    <row r="16" spans="1:9" ht="26.25" customHeight="1">
      <c r="A16" s="16"/>
      <c r="B16" s="61"/>
      <c r="C16" s="61"/>
      <c r="D16" s="16"/>
      <c r="E16" s="16"/>
      <c r="F16" s="16"/>
    </row>
    <row r="18" spans="1:5">
      <c r="D18" s="60"/>
    </row>
    <row r="19" spans="1:5">
      <c r="D19" s="60"/>
    </row>
    <row r="20" spans="1:5">
      <c r="D20" s="60"/>
    </row>
    <row r="21" spans="1:5">
      <c r="D21" s="60"/>
    </row>
    <row r="22" spans="1:5">
      <c r="A22" s="59"/>
      <c r="B22" s="58"/>
      <c r="C22" s="58"/>
      <c r="D22" s="58"/>
      <c r="E22" s="58"/>
    </row>
  </sheetData>
  <mergeCells count="9">
    <mergeCell ref="B1:C1"/>
    <mergeCell ref="A14:F14"/>
    <mergeCell ref="A15:F15"/>
    <mergeCell ref="A16:F16"/>
    <mergeCell ref="A2:F2"/>
    <mergeCell ref="A3:F3"/>
    <mergeCell ref="A5:A6"/>
    <mergeCell ref="B5:C5"/>
    <mergeCell ref="E5:F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8"/>
  <sheetViews>
    <sheetView workbookViewId="0">
      <selection activeCell="F3" sqref="F3"/>
    </sheetView>
  </sheetViews>
  <sheetFormatPr baseColWidth="10" defaultRowHeight="15"/>
  <cols>
    <col min="1" max="1" width="3.7109375" customWidth="1"/>
    <col min="2" max="2" width="36.28515625" customWidth="1"/>
    <col min="3" max="3" width="39" customWidth="1"/>
    <col min="4" max="4" width="32.28515625" customWidth="1"/>
    <col min="12" max="12" width="24.7109375" customWidth="1"/>
  </cols>
  <sheetData>
    <row r="1" spans="1:12" ht="15.75" thickBot="1"/>
    <row r="2" spans="1:12" ht="19.5" thickBot="1">
      <c r="B2" s="39" t="s">
        <v>54</v>
      </c>
      <c r="C2" s="37"/>
      <c r="D2" s="105" t="s">
        <v>53</v>
      </c>
    </row>
    <row r="3" spans="1:12" ht="26.25">
      <c r="A3" s="104" t="s">
        <v>104</v>
      </c>
      <c r="B3" s="104"/>
      <c r="C3" s="104"/>
      <c r="D3" s="104"/>
    </row>
    <row r="4" spans="1:12" ht="18.75">
      <c r="A4" s="41" t="s">
        <v>103</v>
      </c>
      <c r="B4" s="41"/>
      <c r="C4" s="41"/>
      <c r="D4" s="41"/>
      <c r="J4" s="103" t="s">
        <v>102</v>
      </c>
      <c r="K4" s="103"/>
      <c r="L4" s="103"/>
    </row>
    <row r="5" spans="1:12" ht="18.75">
      <c r="A5" s="31"/>
      <c r="B5" s="31"/>
      <c r="C5" s="102" t="s">
        <v>49</v>
      </c>
      <c r="D5" s="102"/>
    </row>
    <row r="6" spans="1:12">
      <c r="A6" s="101"/>
      <c r="B6" s="101" t="s">
        <v>101</v>
      </c>
      <c r="C6" s="101" t="s">
        <v>100</v>
      </c>
      <c r="D6" s="99"/>
      <c r="K6">
        <v>5</v>
      </c>
      <c r="L6" t="s">
        <v>99</v>
      </c>
    </row>
    <row r="7" spans="1:12" ht="29.25">
      <c r="A7" s="101" t="s">
        <v>98</v>
      </c>
      <c r="B7" s="100"/>
      <c r="C7" s="100" t="s">
        <v>66</v>
      </c>
      <c r="D7" s="99" t="s">
        <v>97</v>
      </c>
      <c r="J7" s="98"/>
      <c r="K7">
        <v>14</v>
      </c>
      <c r="L7" t="s">
        <v>94</v>
      </c>
    </row>
    <row r="8" spans="1:12">
      <c r="A8" s="96">
        <v>1</v>
      </c>
      <c r="B8" s="96">
        <v>5</v>
      </c>
      <c r="C8" s="96">
        <v>20</v>
      </c>
      <c r="D8" s="95">
        <f>+(B8/C8)*100</f>
        <v>25</v>
      </c>
      <c r="E8" s="94" t="s">
        <v>96</v>
      </c>
      <c r="J8" s="98"/>
      <c r="K8">
        <v>0</v>
      </c>
      <c r="L8" t="s">
        <v>94</v>
      </c>
    </row>
    <row r="9" spans="1:12">
      <c r="A9" s="96">
        <v>2</v>
      </c>
      <c r="B9" s="96">
        <v>1</v>
      </c>
      <c r="C9" s="96">
        <v>20</v>
      </c>
      <c r="D9" s="95">
        <f>+(B9/C9)*100</f>
        <v>5</v>
      </c>
      <c r="E9" s="94" t="s">
        <v>95</v>
      </c>
      <c r="J9" s="98"/>
      <c r="K9">
        <v>0</v>
      </c>
      <c r="L9" t="s">
        <v>94</v>
      </c>
    </row>
    <row r="10" spans="1:12" ht="15.75" thickBot="1">
      <c r="A10" s="96">
        <v>3</v>
      </c>
      <c r="B10" s="96">
        <v>14</v>
      </c>
      <c r="C10" s="96">
        <v>20</v>
      </c>
      <c r="D10" s="95">
        <f>+(B10/C10)*100</f>
        <v>70</v>
      </c>
      <c r="E10" s="94" t="s">
        <v>93</v>
      </c>
      <c r="J10" s="98"/>
      <c r="K10">
        <v>1</v>
      </c>
      <c r="L10" t="s">
        <v>92</v>
      </c>
    </row>
    <row r="11" spans="1:12" ht="15.75" thickBot="1">
      <c r="A11" s="96"/>
      <c r="B11" s="96"/>
      <c r="C11" s="96"/>
      <c r="D11" s="95"/>
      <c r="E11" s="94"/>
      <c r="K11" s="97">
        <f>SUM(K6:K10)</f>
        <v>20</v>
      </c>
    </row>
    <row r="12" spans="1:12">
      <c r="A12" s="96"/>
      <c r="B12" s="96"/>
      <c r="C12" s="96"/>
      <c r="D12" s="95"/>
      <c r="E12" s="94"/>
      <c r="J12" s="83"/>
    </row>
    <row r="13" spans="1:12" ht="15.75" thickBot="1">
      <c r="A13" s="93"/>
      <c r="B13" s="92"/>
      <c r="C13" s="92"/>
      <c r="D13" s="91"/>
      <c r="E13" s="90"/>
    </row>
    <row r="14" spans="1:12">
      <c r="A14" s="89"/>
      <c r="B14" s="88">
        <f>SUM(B8:B13)</f>
        <v>20</v>
      </c>
      <c r="C14" s="88">
        <f>SUM(C8:C13)/3</f>
        <v>20</v>
      </c>
      <c r="D14" s="88">
        <f>SUM(D8:D13)</f>
        <v>100</v>
      </c>
      <c r="E14" s="87">
        <f>+B14/C14*100</f>
        <v>100</v>
      </c>
    </row>
    <row r="15" spans="1:12" ht="31.5" customHeight="1">
      <c r="A15" s="86"/>
      <c r="B15" s="85"/>
      <c r="C15" s="85"/>
      <c r="D15" s="85"/>
      <c r="E15" s="84"/>
    </row>
    <row r="16" spans="1:12" ht="36" customHeight="1">
      <c r="A16" s="16"/>
      <c r="B16" s="16"/>
      <c r="C16" s="16"/>
      <c r="D16" s="16"/>
      <c r="J16" s="83"/>
    </row>
    <row r="17" spans="1:4" ht="29.25" customHeight="1">
      <c r="A17" s="16"/>
      <c r="B17" s="16"/>
      <c r="C17" s="16"/>
      <c r="D17" s="16"/>
    </row>
    <row r="18" spans="1:4">
      <c r="A18" s="16"/>
      <c r="B18" s="16"/>
      <c r="C18" s="16"/>
      <c r="D18" s="16"/>
    </row>
  </sheetData>
  <mergeCells count="9">
    <mergeCell ref="J4:L4"/>
    <mergeCell ref="A18:D18"/>
    <mergeCell ref="B2:C2"/>
    <mergeCell ref="A3:D3"/>
    <mergeCell ref="A4:D4"/>
    <mergeCell ref="C5:D5"/>
    <mergeCell ref="A15:D15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plantillaEG Enero-Marzo 2022 OK</vt:lpstr>
      <vt:lpstr>174459_Porc_Rec_FORTAM_Rec_trim</vt:lpstr>
      <vt:lpstr>174145-I_EJERC_RECURSOS trim</vt:lpstr>
      <vt:lpstr>174452-I_DEPEND_FINANC sem</vt:lpstr>
      <vt:lpstr>173169 T_Variac_Ing_Disp_Anual</vt:lpstr>
      <vt:lpstr>174458-IAPR anual</vt:lpstr>
      <vt:lpstr>FAIS</vt:lpstr>
      <vt:lpstr>'173169 T_Variac_Ing_Disp_Anual'!Área_de_impresión</vt:lpstr>
      <vt:lpstr>'174145-I_EJERC_RECURSOS trim'!Área_de_impresión</vt:lpstr>
      <vt:lpstr>'174452-I_DEPEND_FINANC sem'!Área_de_impresión</vt:lpstr>
      <vt:lpstr>'174458-IAPR anual'!Área_de_impresión</vt:lpstr>
      <vt:lpstr>'174459_Porc_Rec_FORTAM_Rec_trim'!Área_de_impresión</vt:lpstr>
      <vt:lpstr>FAIS!Área_de_impresión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roberto paniagua</cp:lastModifiedBy>
  <dcterms:created xsi:type="dcterms:W3CDTF">2024-01-30T20:04:26Z</dcterms:created>
  <dcterms:modified xsi:type="dcterms:W3CDTF">2024-01-30T20:06:56Z</dcterms:modified>
</cp:coreProperties>
</file>