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.R.F.T.           2022\ENERO - SEPTIEMBRE 2022\"/>
    </mc:Choice>
  </mc:AlternateContent>
  <xr:revisionPtr revIDLastSave="0" documentId="13_ncr:40009_{74029333-57E1-4C17-A239-E09DF85F627F}" xr6:coauthVersionLast="47" xr6:coauthVersionMax="47" xr10:uidLastSave="{00000000-0000-0000-0000-000000000000}"/>
  <bookViews>
    <workbookView xWindow="-120" yWindow="-120" windowWidth="29040" windowHeight="15840"/>
  </bookViews>
  <sheets>
    <sheet name="plantillaEG Enero-Septiembre 20" sheetId="1" r:id="rId1"/>
    <sheet name="174145-I_EJERC_RECURSOS trim" sheetId="3" r:id="rId2"/>
    <sheet name="174459_Porc_Rec_FORTAM_Rec_trim" sheetId="2" r:id="rId3"/>
    <sheet name="174452-I_DEPEND_FINANC sem" sheetId="4" r:id="rId4"/>
    <sheet name="173169 T_Variac_Ing_Disp_Anual" sheetId="5" r:id="rId5"/>
    <sheet name="174458-IAPR anual" sheetId="6" r:id="rId6"/>
    <sheet name="FAIS" sheetId="7" r:id="rId7"/>
    <sheet name="Proyetos FORTAMUN 2022" sheetId="8" r:id="rId8"/>
    <sheet name="Proyectos FAIS Enero-Sept 22" sheetId="9" r:id="rId9"/>
  </sheets>
  <definedNames>
    <definedName name="_xlnm._FilterDatabase" localSheetId="8" hidden="1">'Proyectos FAIS Enero-Sept 22'!$A$8:$CN$8</definedName>
    <definedName name="_xlnm._FilterDatabase" localSheetId="7" hidden="1">'Proyetos FORTAMUN 2022'!$A$9:$S$10</definedName>
    <definedName name="_xlnm.Print_Area" localSheetId="4">'173169 T_Variac_Ing_Disp_Anual'!$A$1:$I$14</definedName>
    <definedName name="_xlnm.Print_Area" localSheetId="1">'174145-I_EJERC_RECURSOS trim'!$A$1:$H$20</definedName>
    <definedName name="_xlnm.Print_Area" localSheetId="3">'174452-I_DEPEND_FINANC sem'!$A$1:$I$19</definedName>
    <definedName name="_xlnm.Print_Area" localSheetId="5">'174458-IAPR anual'!$A$1:$G$15</definedName>
    <definedName name="_xlnm.Print_Area" localSheetId="2">'174459_Porc_Rec_FORTAM_Rec_trim'!$A$1:$H$19</definedName>
    <definedName name="_xlnm.Print_Area" localSheetId="6">FAIS!$A$1:$H$15</definedName>
    <definedName name="_xlnm.Print_Area" localSheetId="8">'Proyectos FAIS Enero-Sept 22'!$B$6:$T$31</definedName>
    <definedName name="_xlnm.Print_Area" localSheetId="7">'Proyetos FORTAMUN 2022'!$B$7:$S$10</definedName>
    <definedName name="_xlnm.Print_Titles" localSheetId="8">'Proyectos FAIS Enero-Sept 22'!$8:$8</definedName>
    <definedName name="_xlnm.Print_Titles" localSheetId="7">'Proyetos FORTAMUN 2022'!$9:$9</definedName>
  </definedNames>
  <calcPr calcId="0"/>
</workbook>
</file>

<file path=xl/calcChain.xml><?xml version="1.0" encoding="utf-8"?>
<calcChain xmlns="http://schemas.openxmlformats.org/spreadsheetml/2006/main">
  <c r="AR6" i="9" l="1"/>
  <c r="I7" i="9"/>
  <c r="N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D7" i="9"/>
  <c r="BE7" i="9"/>
  <c r="BF7" i="9"/>
  <c r="BG7" i="9"/>
  <c r="BH7" i="9"/>
  <c r="BI7" i="9"/>
  <c r="BJ7" i="9"/>
  <c r="BK7" i="9"/>
  <c r="BL7" i="9"/>
  <c r="BM7" i="9"/>
  <c r="BN7" i="9"/>
  <c r="BO7" i="9"/>
  <c r="BP7" i="9"/>
  <c r="BQ7" i="9"/>
  <c r="BR7" i="9"/>
  <c r="BS7" i="9"/>
  <c r="BT7" i="9"/>
  <c r="BU7" i="9"/>
  <c r="BV7" i="9"/>
  <c r="BW7" i="9"/>
  <c r="BX7" i="9"/>
  <c r="BY7" i="9"/>
  <c r="BZ7" i="9"/>
  <c r="CA7" i="9"/>
  <c r="CB7" i="9"/>
  <c r="CC7" i="9"/>
  <c r="CD7" i="9"/>
  <c r="CE7" i="9"/>
  <c r="CF7" i="9"/>
  <c r="CG7" i="9"/>
  <c r="CH7" i="9"/>
  <c r="CI7" i="9"/>
  <c r="S9" i="9"/>
  <c r="Q9" i="9" s="1"/>
  <c r="T9" i="9"/>
  <c r="T7" i="9" s="1"/>
  <c r="T6" i="9" s="1"/>
  <c r="CN9" i="9"/>
  <c r="S10" i="9"/>
  <c r="Q10" i="9" s="1"/>
  <c r="T10" i="9"/>
  <c r="CN10" i="9"/>
  <c r="S11" i="9"/>
  <c r="Q11" i="9" s="1"/>
  <c r="T11" i="9"/>
  <c r="CN11" i="9"/>
  <c r="S12" i="9"/>
  <c r="Q12" i="9" s="1"/>
  <c r="T12" i="9"/>
  <c r="CN12" i="9"/>
  <c r="S13" i="9"/>
  <c r="Q13" i="9" s="1"/>
  <c r="T13" i="9"/>
  <c r="CN13" i="9"/>
  <c r="S14" i="9"/>
  <c r="Q14" i="9" s="1"/>
  <c r="T14" i="9"/>
  <c r="CN14" i="9"/>
  <c r="S15" i="9"/>
  <c r="Q15" i="9" s="1"/>
  <c r="T15" i="9"/>
  <c r="CN15" i="9"/>
  <c r="S16" i="9"/>
  <c r="Q16" i="9" s="1"/>
  <c r="T16" i="9"/>
  <c r="CN16" i="9"/>
  <c r="S17" i="9"/>
  <c r="Q17" i="9" s="1"/>
  <c r="T17" i="9"/>
  <c r="CN17" i="9"/>
  <c r="S18" i="9"/>
  <c r="Q18" i="9" s="1"/>
  <c r="T18" i="9"/>
  <c r="CN18" i="9"/>
  <c r="S19" i="9"/>
  <c r="Q19" i="9" s="1"/>
  <c r="T19" i="9"/>
  <c r="CN19" i="9"/>
  <c r="S20" i="9"/>
  <c r="Q20" i="9" s="1"/>
  <c r="T20" i="9"/>
  <c r="CN20" i="9"/>
  <c r="S21" i="9"/>
  <c r="Q21" i="9" s="1"/>
  <c r="T21" i="9"/>
  <c r="CN21" i="9"/>
  <c r="S22" i="9"/>
  <c r="Q22" i="9" s="1"/>
  <c r="T22" i="9"/>
  <c r="CN22" i="9"/>
  <c r="S23" i="9"/>
  <c r="Q23" i="9" s="1"/>
  <c r="T23" i="9"/>
  <c r="CN23" i="9"/>
  <c r="S24" i="9"/>
  <c r="Q24" i="9" s="1"/>
  <c r="T24" i="9"/>
  <c r="CN24" i="9"/>
  <c r="L25" i="9"/>
  <c r="L7" i="9" s="1"/>
  <c r="M25" i="9"/>
  <c r="M7" i="9" s="1"/>
  <c r="S25" i="9"/>
  <c r="Q25" i="9" s="1"/>
  <c r="T25" i="9"/>
  <c r="CN25" i="9"/>
  <c r="S26" i="9"/>
  <c r="Q26" i="9" s="1"/>
  <c r="T26" i="9"/>
  <c r="CN26" i="9"/>
  <c r="S27" i="9"/>
  <c r="Q27" i="9" s="1"/>
  <c r="T27" i="9"/>
  <c r="CN27" i="9"/>
  <c r="S28" i="9"/>
  <c r="Q28" i="9" s="1"/>
  <c r="T28" i="9"/>
  <c r="CN28" i="9"/>
  <c r="S29" i="9"/>
  <c r="Q29" i="9" s="1"/>
  <c r="T29" i="9"/>
  <c r="CN29" i="9"/>
  <c r="S30" i="9"/>
  <c r="Q30" i="9" s="1"/>
  <c r="T30" i="9"/>
  <c r="CN30" i="9"/>
  <c r="J31" i="9"/>
  <c r="J7" i="9" s="1"/>
  <c r="K37" i="9" s="1"/>
  <c r="K31" i="9"/>
  <c r="K7" i="9" s="1"/>
  <c r="S31" i="9"/>
  <c r="Q31" i="9" s="1"/>
  <c r="T31" i="9"/>
  <c r="CN31" i="9"/>
  <c r="I8" i="8"/>
  <c r="J8" i="8"/>
  <c r="K8" i="8"/>
  <c r="L8" i="8"/>
  <c r="M8" i="8"/>
  <c r="N8" i="8"/>
  <c r="K10" i="8"/>
  <c r="S10" i="8"/>
  <c r="Q10" i="8" s="1"/>
  <c r="S11" i="8"/>
  <c r="Q11" i="8" s="1"/>
  <c r="D8" i="7"/>
  <c r="D14" i="7" s="1"/>
  <c r="D9" i="7"/>
  <c r="D10" i="7"/>
  <c r="K11" i="7"/>
  <c r="B14" i="7"/>
  <c r="C14" i="7"/>
  <c r="E14" i="7" s="1"/>
  <c r="B7" i="6"/>
  <c r="C8" i="6" s="1"/>
  <c r="E7" i="6"/>
  <c r="F8" i="6" s="1"/>
  <c r="B8" i="6"/>
  <c r="E8" i="6"/>
  <c r="D8" i="5"/>
  <c r="H8" i="5"/>
  <c r="E13" i="5"/>
  <c r="D8" i="4"/>
  <c r="H8" i="4"/>
  <c r="B17" i="4"/>
  <c r="E17" i="4" s="1"/>
  <c r="E18" i="4"/>
  <c r="C20" i="4"/>
  <c r="C9" i="3"/>
  <c r="G9" i="3"/>
  <c r="D16" i="3"/>
  <c r="A17" i="3"/>
  <c r="D17" i="3" s="1"/>
  <c r="A18" i="3"/>
  <c r="D18" i="3"/>
  <c r="A19" i="3"/>
  <c r="D19" i="3" s="1"/>
  <c r="C9" i="2"/>
  <c r="G9" i="2"/>
  <c r="D16" i="2"/>
  <c r="A17" i="2"/>
  <c r="D17" i="2"/>
  <c r="A18" i="2"/>
  <c r="D18" i="2" s="1"/>
  <c r="A19" i="2"/>
  <c r="D19" i="2"/>
</calcChain>
</file>

<file path=xl/comments1.xml><?xml version="1.0" encoding="utf-8"?>
<comments xmlns="http://schemas.openxmlformats.org/spreadsheetml/2006/main">
  <authors>
    <author>PRESUPUESTOS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</rPr>
          <t xml:space="preserve">PRESUPUESTOS:
Quitar la "C" del numero de CONTRATO
</t>
        </r>
      </text>
    </comment>
  </commentList>
</comments>
</file>

<file path=xl/sharedStrings.xml><?xml version="1.0" encoding="utf-8"?>
<sst xmlns="http://schemas.openxmlformats.org/spreadsheetml/2006/main" count="575" uniqueCount="259">
  <si>
    <t>Entidad</t>
  </si>
  <si>
    <t>Municipio</t>
  </si>
  <si>
    <t>Tipo de Registro</t>
  </si>
  <si>
    <t>Ciclo de Recurso</t>
  </si>
  <si>
    <t>Tipo de Recurso</t>
  </si>
  <si>
    <t>Clave Ramo</t>
  </si>
  <si>
    <t>Modalidad</t>
  </si>
  <si>
    <t>Pograma presupuestario</t>
  </si>
  <si>
    <t>Programa Fondo Convenio - Especifico</t>
  </si>
  <si>
    <t>Institucion Ejecutora</t>
  </si>
  <si>
    <t>Rendimiento Financiero</t>
  </si>
  <si>
    <t>Reintegro</t>
  </si>
  <si>
    <t>Tipo de Gasto</t>
  </si>
  <si>
    <t>Partida</t>
  </si>
  <si>
    <t>Aprobado</t>
  </si>
  <si>
    <t>Modificado</t>
  </si>
  <si>
    <t>Recaudado(Ministrado)</t>
  </si>
  <si>
    <t>Comprometido</t>
  </si>
  <si>
    <t>Devengado</t>
  </si>
  <si>
    <t>Ejercido</t>
  </si>
  <si>
    <t>Pagado</t>
  </si>
  <si>
    <t>Contratos</t>
  </si>
  <si>
    <t>Proyectos</t>
  </si>
  <si>
    <t>Observaciones</t>
  </si>
  <si>
    <t>I</t>
  </si>
  <si>
    <t>FAIS Municipal y de las Demarcaciones Territoriales del Distrito Federal</t>
  </si>
  <si>
    <t>Cuenta con interés de $753,317.07</t>
  </si>
  <si>
    <t>FORTAMUN</t>
  </si>
  <si>
    <t>Cuenta con interés de $1,461,667.06</t>
  </si>
  <si>
    <t>cuarto</t>
  </si>
  <si>
    <t>tercero</t>
  </si>
  <si>
    <t>segundo</t>
  </si>
  <si>
    <t>primero</t>
  </si>
  <si>
    <t>Meta</t>
  </si>
  <si>
    <t>período</t>
  </si>
  <si>
    <t>denominador</t>
  </si>
  <si>
    <t>numerador</t>
  </si>
  <si>
    <t>Los datos son acumulados al periodo que se reporta.</t>
  </si>
  <si>
    <t>(Recursos transferidos del FORTAMUN al municipio o demarcación territorial de la Cuidad de México/ Monto anual aprobado del FORTAMUN en el municipio o demarcación territorial de la Ciudad de México )*100</t>
  </si>
  <si>
    <t>(6)-(3)</t>
  </si>
  <si>
    <t>(5)</t>
  </si>
  <si>
    <t>(4)</t>
  </si>
  <si>
    <t>(1)</t>
  </si>
  <si>
    <t>Diferencia</t>
  </si>
  <si>
    <t>(6)=(4/5)*100</t>
  </si>
  <si>
    <t>Monto anual aprobado del FORTAMUN DF</t>
  </si>
  <si>
    <t>Gasto ejercido</t>
  </si>
  <si>
    <t>(3)=(1/2)*100</t>
  </si>
  <si>
    <t>Meta Alcanzada (Cifras en pesos)</t>
  </si>
  <si>
    <t>Meta Planeada (Cifras en pesos)</t>
  </si>
  <si>
    <t>Frecuencia de medición: Trimestral</t>
  </si>
  <si>
    <t>Porcentaje de recursos FORTAMUN recibidos por municipios y demarcaciones territoriales de la Ciudad de México</t>
  </si>
  <si>
    <t>FORTAMUN DF</t>
  </si>
  <si>
    <t>Id    174459</t>
  </si>
  <si>
    <t>ENERO - SEPTIEMBRE  2022</t>
  </si>
  <si>
    <t>AZCAPOTZALCO</t>
  </si>
  <si>
    <t>Mide el porcentaje  del gasto ejercido, respecto al monto total aprobado de FORTAMUN DF al municipio o demarcación territorial.</t>
  </si>
  <si>
    <t>(Gasto ejercido del FORTAMUN DF por el municipio o demarcación territorial / Monto anual aprobado del FORTAMUN DF al municipio o demarcación territorial)*100.</t>
  </si>
  <si>
    <t>Índice en el Ejercicio de Recursos</t>
  </si>
  <si>
    <t>Id    174145</t>
  </si>
  <si>
    <t>meta</t>
  </si>
  <si>
    <t>DENOMINADOR</t>
  </si>
  <si>
    <t>NUMERADOR</t>
  </si>
  <si>
    <t>El indicador se lee de la siguiente forma: con cuántos pesos de FORTAMUN DF cuenta el municipio o demarcación territorial, por cada peso por concepto de ingresos por recaudación. Permite establecer si a pesar de contar con fuentes seguras de origen federal, el municipio implanta una política recaudatoria activa para complementar sus ingresos disponibles y expandir el gasto público para beneficio de sus habitantes.</t>
  </si>
  <si>
    <t xml:space="preserve">Mide la evolución de la dependencia financiera municipal o de la demarcación territorial, expresada como la importancia relativa del FORTAMUN DF en los ingresos propios. </t>
  </si>
  <si>
    <r>
      <rPr>
        <vertAlign val="superscript"/>
        <sz val="10"/>
        <color indexed="8"/>
        <rFont val="Adobe Caslon Pro"/>
        <family val="1"/>
      </rPr>
      <t>1_/</t>
    </r>
    <r>
      <rPr>
        <sz val="10"/>
        <color indexed="8"/>
        <rFont val="Adobe Caslon Pro"/>
        <family val="1"/>
      </rPr>
      <t xml:space="preserve"> Ingresos propios incluye impuestos por predial, nóminas y otros impuestos; y Otros como derechos, productos y aprovechamientos.</t>
    </r>
  </si>
  <si>
    <t>(Recursos ministrados del FORTAMUN DF al municipio o demarcación territorial / Ingresos propios registrados por el municipio o demarcación territorial del Distrito Federal)</t>
  </si>
  <si>
    <t>(2)</t>
  </si>
  <si>
    <t>(6)=(4/5)</t>
  </si>
  <si>
    <r>
      <t xml:space="preserve">Ingresos Propios Municipales </t>
    </r>
    <r>
      <rPr>
        <b/>
        <vertAlign val="superscript"/>
        <sz val="10"/>
        <color indexed="9"/>
        <rFont val="Adobe Caslon Pro"/>
        <family val="1"/>
      </rPr>
      <t>1_/</t>
    </r>
  </si>
  <si>
    <t>Recursos ministrados del FORTAMUN DF al municipio o demarcación</t>
  </si>
  <si>
    <t>(3)=(1/2)</t>
  </si>
  <si>
    <r>
      <t xml:space="preserve">Frecuencia de medición: </t>
    </r>
    <r>
      <rPr>
        <b/>
        <sz val="18"/>
        <color indexed="8"/>
        <rFont val="Adobe Caslon Pro"/>
      </rPr>
      <t>Semestral</t>
    </r>
  </si>
  <si>
    <t>Índice de Dependencia Financiera</t>
  </si>
  <si>
    <t>Anual</t>
  </si>
  <si>
    <t>[(Ingreso disponible municipal o de la demarcación territorial de la Ciudad de México en el año t / Ingreso disponible municipal o de la demarcación territorial de la Ciudad de México del año t-1)-1]*100</t>
  </si>
  <si>
    <r>
      <t xml:space="preserve">Frecuencia de medición: </t>
    </r>
    <r>
      <rPr>
        <b/>
        <sz val="18"/>
        <color indexed="8"/>
        <rFont val="Adobe Caslon Pro"/>
      </rPr>
      <t>ANUAL</t>
    </r>
  </si>
  <si>
    <t>Tasa de variación del ingreso disponible del municipio o demarcación territorial de la Ciudad de México</t>
  </si>
  <si>
    <t>Mide la aplicación prioritaria de recursos del fondo, conforme a lo dispuesto en la Ley de Coordinación Fiscal (LCF) y de acuerdo con el gasto que representa mayores beneficios para la población, basandose en la expectativa de registrar un incremento en el gasto para los destinos prioritarios establecidos en la LCF y requerimientos relevantes identificados por los municipios.</t>
  </si>
  <si>
    <r>
      <rPr>
        <b/>
        <sz val="10"/>
        <color indexed="8"/>
        <rFont val="Adobe Caslon Pro"/>
        <family val="1"/>
      </rPr>
      <t xml:space="preserve">((Gasto ejercido en Obligaciones Financieras + Gasto ejercido en Pago por Derechos de Agua + Gasto ejercido en Seguridad Pública + Gasto ejercido en Inversión) / (Gasto total ejercido del FORTAMUN DF)) * 100.
</t>
    </r>
    <r>
      <rPr>
        <sz val="10"/>
        <color indexed="8"/>
        <rFont val="Adobe Caslon Pro"/>
        <family val="1"/>
      </rPr>
      <t>1_/</t>
    </r>
    <r>
      <rPr>
        <b/>
        <sz val="10"/>
        <color indexed="8"/>
        <rFont val="Adobe Caslon Pro"/>
        <family val="1"/>
      </rPr>
      <t xml:space="preserve"> </t>
    </r>
    <r>
      <rPr>
        <sz val="10"/>
        <color indexed="8"/>
        <rFont val="Adobe Caslon Pro"/>
        <family val="1"/>
      </rPr>
      <t xml:space="preserve">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
 </t>
    </r>
  </si>
  <si>
    <t>Otros requerimientos</t>
  </si>
  <si>
    <t xml:space="preserve">Inversión </t>
  </si>
  <si>
    <t>Seguridad pública 3381</t>
  </si>
  <si>
    <t>Pagos por derechos de agua 3131</t>
  </si>
  <si>
    <r>
      <t xml:space="preserve">Obligaciones financieras </t>
    </r>
    <r>
      <rPr>
        <vertAlign val="superscript"/>
        <sz val="10"/>
        <color indexed="8"/>
        <rFont val="Adobe Caslon Pro"/>
        <family val="1"/>
      </rPr>
      <t>1_/</t>
    </r>
  </si>
  <si>
    <t>Destinos Prioritarios</t>
  </si>
  <si>
    <t>Gasto total ejercido del FORTAMUN DF</t>
  </si>
  <si>
    <t>% de recursos aplicados</t>
  </si>
  <si>
    <t>Total ejercidos</t>
  </si>
  <si>
    <t>Concepto</t>
  </si>
  <si>
    <r>
      <t xml:space="preserve">Frecuencia de medición: </t>
    </r>
    <r>
      <rPr>
        <b/>
        <sz val="16"/>
        <color indexed="8"/>
        <rFont val="Adobe Caslon Pro"/>
      </rPr>
      <t>ANUAL</t>
    </r>
  </si>
  <si>
    <t>Índice de Aplicación Prioritaria de Recursos</t>
  </si>
  <si>
    <t>Id    174458</t>
  </si>
  <si>
    <t>Proyectos de Contribución Directa Registrados en la MIDS</t>
  </si>
  <si>
    <t>Otros Proyectos Registrados en las MIDS</t>
  </si>
  <si>
    <t>OTROS</t>
  </si>
  <si>
    <t>Proyectos Complementarios Registrados en las MIDS</t>
  </si>
  <si>
    <t>DIRECTA</t>
  </si>
  <si>
    <t>( 3 ) = ( 1 / 2)*100</t>
  </si>
  <si>
    <r>
      <t xml:space="preserve">i </t>
    </r>
    <r>
      <rPr>
        <b/>
        <vertAlign val="superscript"/>
        <sz val="10"/>
        <color indexed="9"/>
        <rFont val="Adobe Caslon Pro"/>
        <family val="1"/>
      </rPr>
      <t>1_/</t>
    </r>
  </si>
  <si>
    <t xml:space="preserve">COMPLEMENTARIOS </t>
  </si>
  <si>
    <t>Denominador</t>
  </si>
  <si>
    <t>Numerador</t>
  </si>
  <si>
    <t>Proyección</t>
  </si>
  <si>
    <t>PROYECTOS</t>
  </si>
  <si>
    <t>FAIS</t>
  </si>
  <si>
    <t>DGAF/DCCM/ADc/092/2022</t>
  </si>
  <si>
    <t>DGAF/DCCM/AD/079/2022</t>
  </si>
  <si>
    <t>PULVERIZADOR HIDRÁULICO CON MOTOR B43 DE 16 CC. ENTREGA MÁXIMA DE PINTURA CON MOTOR A GASOLINA 1.5 GPM. TAMAÑO MÁXIMO DE BOQUILLA A UNA PISTOLA 038”, DOS PISTOLAS .38”, DOS PISTOLAS .028”.</t>
  </si>
  <si>
    <t>A22NR0566</t>
  </si>
  <si>
    <t>DIF220302138321</t>
  </si>
  <si>
    <t>AGUA POTABLE</t>
  </si>
  <si>
    <t>CONTRATO DE ADQUISICIÓN DE “LICENCIA DE SEGURIDAD PERIMETRAL (FIREWALL)” QUE SERÁ PARA DAR SEGURIDAD A LA RED INFORMÁTICA DE LA ALCALDÍA.</t>
  </si>
  <si>
    <t>A22NR0115</t>
  </si>
  <si>
    <t>DIF220202100352</t>
  </si>
  <si>
    <t>META TOTAL</t>
  </si>
  <si>
    <t>META AVANCE</t>
  </si>
  <si>
    <t>fotos</t>
  </si>
  <si>
    <t>contrato</t>
  </si>
  <si>
    <t>EJERCIDO</t>
  </si>
  <si>
    <t>DEVENGADO</t>
  </si>
  <si>
    <t>COMPROMETIDO</t>
  </si>
  <si>
    <t>Programado ENERO-SEPTIEMBRE 2022</t>
  </si>
  <si>
    <t>MODIFICADO</t>
  </si>
  <si>
    <t>ORIGINAL</t>
  </si>
  <si>
    <t>METAS ADECUADAS</t>
  </si>
  <si>
    <t>TIPO DE PROYECTO</t>
  </si>
  <si>
    <t>ADECUACIÓN PROPUESTA</t>
  </si>
  <si>
    <t>FOLIO</t>
  </si>
  <si>
    <t>No.</t>
  </si>
  <si>
    <t xml:space="preserve">PROYECTOS FORTAMUN 2022   </t>
  </si>
  <si>
    <t>AA/DGO/LP/026/2022</t>
  </si>
  <si>
    <t>AA/DGO/LP/025/2022</t>
  </si>
  <si>
    <t>AA/DGO/LP/023/2022</t>
  </si>
  <si>
    <t>AA/DGO/LP/022/2022</t>
  </si>
  <si>
    <t>AA/DGO/LP/021/2022</t>
  </si>
  <si>
    <t>AA/DGO/LP/020/2022</t>
  </si>
  <si>
    <t>AA/DGO/LP/019/2022</t>
  </si>
  <si>
    <t>57131</t>
  </si>
  <si>
    <t>REHABILITACIÓN DE LA SUPERFICIE DE RODAMIENTO EN CALLE FEDERICO DÁVALOS ENTRE CALLE MANUEL SALAZAR Y CALLE RAFAEL ALDUCÍN, PUEBLO SAN JUAN TLIHUACA - 57131</t>
  </si>
  <si>
    <t>DIF220202075508</t>
  </si>
  <si>
    <t>COMPLEMENTARIA</t>
  </si>
  <si>
    <t>PAVIMENTO</t>
  </si>
  <si>
    <t>REHABILITACIÓN DE LA SUPERFICIE DE RODAMIENTO EN CALLE FEDERICO DÁVALOS ENTRE CALLE MANUEL SALAZAR Y CALLE RAFAEL ALDUCÍN, PUEBLO SAN JUAN TLIHUACA</t>
  </si>
  <si>
    <t>57127</t>
  </si>
  <si>
    <t>REHABILITACIÓN DE LA SUPERFICIE DE RODAMIENTO EN CALLE JESÚS CAPISTRÁN ENTRE CALLE GRAL. JOAQUIN AMARO Y CALLE FRANCISCO SÁNCHEZ Y CALLE EMILIANO ZAPATA DE CALLE FRANCISCO SÁNCHEZ A FONDO DE LA CALLE, COL. SAN PEDRO XALPA - 57127</t>
  </si>
  <si>
    <t>DIF220202075507</t>
  </si>
  <si>
    <t>OK</t>
  </si>
  <si>
    <t>REHABILITACIÓN DE LA SUPERFICIE DE RODAMIENTO EN CALLE JESÚS CAPISTRÁN ENTRE CALLE JOAQUIN AMARO Y CALLE FRANCISCO SÁNCHEZ Y CALLE EMILIANO ZAPATA DE CALLE FRANCISCO SÁNCHEZ A FONDO DE LA CALLE, COL. SAN PEDRO XALPA</t>
  </si>
  <si>
    <t>57106</t>
  </si>
  <si>
    <t>REHABILITACIÓN DE LA INFRAESTRUCTURA DE LA RED DE DRENAJE SANITARIO EN CALLE FEDERICO DÁVALOS ENTRE CALLE MANUEL SALAZAR Y CALLE RAFAEL ALDUCÍN, PUEBLO SAN JUAN TLIHUACA - 57106</t>
  </si>
  <si>
    <t>DIF220202075503</t>
  </si>
  <si>
    <t>DRENAJE</t>
  </si>
  <si>
    <t>REHABILITACIÓN DE LA INFRAESTRUCTURA DE LA RED DE DRENAJE SANITARIO EN CALLE FEDERICO DÁVALOS ENTRE CALLE MANUEL SALAZAR Y CALLE RAFAEL ALDUCÍN, PUEBLO SAN JUAN TLIHUACA</t>
  </si>
  <si>
    <t>57092</t>
  </si>
  <si>
    <t>REHABILITACIÓN DE LA INFRAESTRUCTURA DE LA RED DE DRENAJE EN CALLE JESÚS CAPISTRÁN ENTRE CALLE ADRÍAN CASTREJÓN Y CALLE FRANCISCO SÁNCHEZ, COL. SAN PEDRO XALPA. - 57092</t>
  </si>
  <si>
    <t>DIF220202075500</t>
  </si>
  <si>
    <t>REHABILITACIÓN DE LA INFRAESTRUCTURA DE LA RED DE DRENAJE EN CALLE JESÚS CAPISTRÁN ENTRE CALLE JOAQUÍN AMARO Y CALLE FRANCISCO SÁNCHEZ, COL. SAN PEDRO XALPA.</t>
  </si>
  <si>
    <t>56859</t>
  </si>
  <si>
    <t>REHABILITACIÓN DE LA INFRAESTRUCTURA DE LA RED DE AGUA POTABLE EN CALLE FEDERICO DÁVALOS ENTRE CALLE MANUEL SALAZAR Y CALLE RAFAEL ALDUCÍN, PUEBLO SAN JUAN TLIHUACA - 56859</t>
  </si>
  <si>
    <t>DIF220202075469</t>
  </si>
  <si>
    <t>REHABILITACIÓN DE LA INFRAESTRUCTURA DE LA RED DE AGUA POTABLE EN CALLE FEDERICO DÁVALOS ENTRE CALLE MANUEL SALAZAR Y CALLE RAFAEL ALDUCÍN, PUEBLO SAN JUAN TLIHUACA</t>
  </si>
  <si>
    <t>56820</t>
  </si>
  <si>
    <t>REHABILITACIÓN DE LA INFRAESTRUCTURA DE LA RED DE AGUA POTABLE EN CALLE JESÚS CAPISTRÁN ENTRE CALZADA DE LAS ARMAS Y CALLE FRANCISCO SÁNCHEZ Y CALLE EMILIANO ZAPATA DE CALLE FRANCISCO SÁNCHEZ A FONDO DE LA CALLE, COL. SAN PEDRO XALPA. - 56820</t>
  </si>
  <si>
    <t>DIF220202075464</t>
  </si>
  <si>
    <t>REHABILITACIÓN DE LA INFRAESTRUCTURA DE LA RED DE AGUA POTABLE EN CALLE JESÚS CAPISTRÁN ENTRE CALZADA DE LAS ARMAS Y CALLE FRANCISCO SÁNCHEZ Y CALLE EMILIANO ZAPATA DE CALLE FRANCISCO SÁNCHEZ A FONDO DE LA CALLE, COL. SAN PEDRO XALPA.</t>
  </si>
  <si>
    <t>56626</t>
  </si>
  <si>
    <t>REHABILITACION DE LA INFRAESTRUCTURA DE LA RED DE DRENAJE EN 3RA. CDA. AMANTECATL, 3ER. CALLEJÓN GALEANA E INTERCONEXIÓN A RED GENERAL DE GALEANA CON CAMPO CANTEMOC, COL. SAN MIGUEL AMANTLA - 56626</t>
  </si>
  <si>
    <t>DIF220202075446</t>
  </si>
  <si>
    <t>REHABILITACION DE LA INFRAESTRUCTURA DE LA RED DE DRENAJE EN 3RA. CDA. AMANTECATL, 3ER. CALLEJÓN GALEANA E INTERCONEXIÓN A RED GENERAL DE GALEANA CON CAMPO CANTEMOC, COL. SAN MIGUEL AMANTLA</t>
  </si>
  <si>
    <t>33906</t>
  </si>
  <si>
    <t>333 Servicios de Consultoria Administrativa, Procesos, Técnica y en TIC - 33906</t>
  </si>
  <si>
    <t>DIF220202071946</t>
  </si>
  <si>
    <t>otros</t>
  </si>
  <si>
    <t>SERVICIO INTEGRAL DE APOYO PROFESIONAL PARA LA EVALUACIÓN DEL FONDO DE APORTACIONES PARA LA INFRAESTRUCTURA SOCIAL (FAIS)</t>
  </si>
  <si>
    <t>33889</t>
  </si>
  <si>
    <t>REHABILITACIÓN DE LA SUPERFICIE DE RODAMIENTO EN AV. MIGUEL HIDALGO ENTRE AV. DE LAS GRANJAS Y CALLE EL ROSARIO, COLONIAS SANTA BÁRBARA Y SANTA CATARINA - 33889</t>
  </si>
  <si>
    <t>DIF220202071941</t>
  </si>
  <si>
    <t>REHABILITACIÓN DE LA SUPERFICIE DE RODAMIENTO EN AV. MIGUEL HIDALGO ENTRE AV. DE LAS GRANJAS Y CALLE EL ROSARIO, COLONIAS SANTA BÁRBARA Y SANTA CATARINA</t>
  </si>
  <si>
    <t>33885</t>
  </si>
  <si>
    <t>REHABILITACIÓN DE LA SUPERFICIE DE RODAMIENTO DE LA CALLE SANTA CRUZ ATENCO, ENTRE CALLE MAR DEL NORTE Y NICHO RELIGIOSO, COL. SAN ALVARO - 33885</t>
  </si>
  <si>
    <t>DIF220202071939</t>
  </si>
  <si>
    <t>REHABILITACIÓN DE LA SUPERFICIE DE RODAMIENTO DE LA CALLE SANTA CRUZ ATENCO, ENTRE CALLE MAR DEL NORTE Y NICHO RELIGIOSO, COL. SAN ALVARO</t>
  </si>
  <si>
    <t>33847</t>
  </si>
  <si>
    <t>REHABILITACIÓN DE LA SUPERFCIE DE RODAMIENTO EN CALLE SAN SEBASTIÁN ENTRE CALLE CONFITERA Y CALLE 2, COL. SAN SEBASTIÁN. - 33847</t>
  </si>
  <si>
    <t>DIF220202071924</t>
  </si>
  <si>
    <t>REHABILITACIÓN DE LA SUPERFCIE DE RODAMIENTO EN CALLE SAN SEBASTIÁN ENTRE CALLE CONFITERA Y CALLE 2, COL. SAN SEBASTIÁN.</t>
  </si>
  <si>
    <t>33834</t>
  </si>
  <si>
    <t>REHABILITACIÓN DE LA INFRAESTRUCTURA DE LA RED DE DRENAJE SANITARIO EN CDA. SANTA CRUZ ATENCO, COL. SAN ALVARO - 33834</t>
  </si>
  <si>
    <t>DIF220202071919</t>
  </si>
  <si>
    <t>REHABILITACIÓN DE LA INFRAESTRUCTURA DE LA RED DE DRENAJE EN CALLE  SANTA CRUZ ATENCO, ENTRE CALLE MAR DEL NORTE Y NICHO RELIGIOSO, COL. SAN ALVARO</t>
  </si>
  <si>
    <t>33830</t>
  </si>
  <si>
    <t>REHABILITACIÓN DE LA INFRAESTRUCTURA DE LA RED DE DRENAJE EN CALLE SAN SEBASTIÁN ENTRE CALLE CONFITERA Y CALLE 2, COL. SAN SEBASTIÁN. - 33830</t>
  </si>
  <si>
    <t>DIF220202071915</t>
  </si>
  <si>
    <t>REHABILITACIÓN DE LA INFRAESTRUCTURA DE LA RED DE DRENAJE EN CALLE SAN SEBASTIÁN ENTRE CALLE CONFITERA Y CALLE 2, COL. SAN SEBASTIÁN.</t>
  </si>
  <si>
    <t>33761</t>
  </si>
  <si>
    <t>REHABILITACIÓN DE LA INFRAESTRUCTURA DE LA RED DE AGUA POTABLE EN CDA. SANTA CRUZ ATENCO, COL. SAN ÁLVARO - 33761</t>
  </si>
  <si>
    <t>DIF220202071891</t>
  </si>
  <si>
    <t>REHABILITACIÓN DE LA INFRAESTRUCTURA DE LA RED DE AGUA POTABLE EN CALLE  SANTA CRUZ ATENCO, ENTRE CALLE MAR DEL NORTE Y NICHO RELIGIOSO, COL. SAN ALVARO</t>
  </si>
  <si>
    <t>33720</t>
  </si>
  <si>
    <t>REHABILITACIÓN DE LA INFRAESTRUCTURA DE LA RED DE AGUA POTABLE EN CALLE SAN SEBASTIÁN ENTRE CALLE CONFITERA Y CALLE 2, COL. SAN SEBASTIÁN. - 33720</t>
  </si>
  <si>
    <t>DIF220202071884</t>
  </si>
  <si>
    <t>REHABILITACIÓN DE LA INFRAESTRUCTURA DE LA RED DE AGUA POTABLE EN CALLE SAN SEBASTIÁN ENTRE CALLE CONFITERA Y CALLE 2, COL. SAN SEBASTIÁN.</t>
  </si>
  <si>
    <t>33713</t>
  </si>
  <si>
    <t>REHABILITACIÓN DE LA INFRAESTRUCTURA DE LA RED DE DRENAJE EN CALLE CENTRAL SUR, ENTRE CALLE CUAUHTÉMOC Y CALLE 11 , COL. ALDAMA - 33713</t>
  </si>
  <si>
    <t>DIF220202071883</t>
  </si>
  <si>
    <t xml:space="preserve">REHABILITACIÓN DE LA INFRAESTRUCTURA DE LA RED DE DRENAJE EN CALLE CENTRAL SUR, ENTRE CALLE CUAUHTÉMOC Y CALLE 11 , COL. ALDANA </t>
  </si>
  <si>
    <t>33711</t>
  </si>
  <si>
    <t>REHABILITACIÓN DE LA INFRAESTRUCTURA DE LA RED DE DRENAJE EN CALLE NORTE 135 A, ENTRE AV. 5 DE MAYO Y CALLE UNO COL. PLENITUD - 33711</t>
  </si>
  <si>
    <t>DIF220202071882</t>
  </si>
  <si>
    <t>REHABILITACIÓN DE LA INFRAESTRUCTURA DE LA RED DE DRENAJE EN CALLE NORTE 135-A, ENTRE AV. 5 DE MAYO Y CALLE UNO COL. PLENITUD</t>
  </si>
  <si>
    <t>33709</t>
  </si>
  <si>
    <t>REHABILITACIÓN DE INFRAESTRUCTURA DE LA RED DE DRENAJE EN CALLE TEPETLAPA Y TLATECPAN ENTRE C. SAN ANDRES Y CEDROS, Y CALLE MAZAPA ENTRE CEDROS Y TLATECPAN, COL. SAN ANDRES. - 33709</t>
  </si>
  <si>
    <t>DIF220202071881</t>
  </si>
  <si>
    <t>REHABILITACIÓN DE INFRAESTRUCTURA DE LA RED DE DRENAJE EN CALLE TEPETLAPA Y TLATECPAN ENTRE C. SAN ANDRES Y CEDROS, Y CALLE MAZAPA ENTRE CEDROS Y TLATECPAN, COL. SAN ANDRES.</t>
  </si>
  <si>
    <t>33708</t>
  </si>
  <si>
    <t>REHABILITACION DE LA INFRAESTRUCTURA DE LA RED DE DRENAJE EN CALLE ACALTEPEC Y CALLE DEL SOL, COL. SANTIAGO AHUIZOTLA - 33708</t>
  </si>
  <si>
    <t>DIF220202071880</t>
  </si>
  <si>
    <t>REHABILITACION DE LA INFRAESTRUCTURA DE LA RED DE  DRENAJE EN CALLE ACALTEPEC Y CALLE DEL SOL, COL. SANTIAGO AHUIZOTLA</t>
  </si>
  <si>
    <t>33706</t>
  </si>
  <si>
    <t>REHABILITACIÓN DE LA INFRAESTRUCTURA DE LA RED DE DRENAJE EN CALLE ABRAHAM SÁNCHEZ, ENTRE CALZADA DE LA NARANJA Y CALLE FRANCISCO I. MADERO COL. AMP. SAN PEDRO XALPA. - 33706</t>
  </si>
  <si>
    <t>DIF220202071879</t>
  </si>
  <si>
    <t>REHABILITACIÓN DE LA INFRAESTRUCTURA DE LA RED DE DRENAJE EN CALLE ABRAHAM SÁNCHEZ, ENTRE CALZADA DE LA NARANJA Y CALLE FRANCISCO I. MADERO COL. AMP. SAN PEDRO XALPA.</t>
  </si>
  <si>
    <t>33705</t>
  </si>
  <si>
    <t>REHABILITACION DE LA INFRAESTRUCTURA DE LA RED DE AGUA POTABLE EN AV. BIÓLOGO MARTÍNEZ, COL. OBRERO POPULAR - 33705</t>
  </si>
  <si>
    <t>DIF220202071878</t>
  </si>
  <si>
    <t>REHABILITACION DE LA INFRAESTRUCTURA DE LA RED DE AGUA POTABLE EN CALLE BIÓLOGO MARTÍNEZ ENTRE CALZADA CAMARONES Y AV. CUITLAHUAC, COL. OBRERO POPULAR</t>
  </si>
  <si>
    <t>33703</t>
  </si>
  <si>
    <t>REHABILITACION DE LA INFRAESTRUCTURA DE LA RED DE AGUA POTABLE EN CALLE CATARINO BENAVIDES, COL. AMPLIACIÓN SAN PEDRO XALPA - 33703</t>
  </si>
  <si>
    <t>DIF220202071877</t>
  </si>
  <si>
    <t>REHABILITACION DE LA INFRAESTRUCTURA DE LA RED DE AGUA POTABLE DE CALLE CATARINO BENAVIDES ENTRE CALLE PLUTARCO ELÍAS CALLES Y CALLE ALONSO CAPETILLO, COL. AMPLIACIÓN SAN PEDRO XALPA</t>
  </si>
  <si>
    <t>33681</t>
  </si>
  <si>
    <t>REHABILITACION DE LA INFRAESTRUCTURA DE LA RED DE AGUA POTABLE EN AV. JOSÉ MARÍA MORELOS, COL. SAN ANDRÉS - 33681</t>
  </si>
  <si>
    <t>DIF220202071868</t>
  </si>
  <si>
    <t>REHABILITACION DE LA INFRAESTRUCTURA DE LA RED DE AGUA POTABLE EN AV. JOSÉ MARÍA MORELOS Y PAVÓN ENTRE AV. MIGUEL HIDALGO Y CALLE REFINERIA AZCAPOTZALCO, COL. SAN ANDRÉS</t>
  </si>
  <si>
    <t>CLC 10002580</t>
  </si>
  <si>
    <t>CLC 10002571</t>
  </si>
  <si>
    <t>CLC 10002570</t>
  </si>
  <si>
    <t>CLC 10002339</t>
  </si>
  <si>
    <t>CLC 10002338</t>
  </si>
  <si>
    <t>CLC 10002337</t>
  </si>
  <si>
    <t>CLC 10002336</t>
  </si>
  <si>
    <t>CLC 10002333</t>
  </si>
  <si>
    <t>CLC 10002332</t>
  </si>
  <si>
    <t>CLC 10002330</t>
  </si>
  <si>
    <t>CLC 10002329</t>
  </si>
  <si>
    <t>CLC 10002327</t>
  </si>
  <si>
    <t>CLC 10002312</t>
  </si>
  <si>
    <t>CLC 10002311</t>
  </si>
  <si>
    <t>CLC 10002308</t>
  </si>
  <si>
    <t>CLC 10002301</t>
  </si>
  <si>
    <t>CLC 10002300</t>
  </si>
  <si>
    <t>CLC 10002298</t>
  </si>
  <si>
    <t>CLC 10002295</t>
  </si>
  <si>
    <t>CLC 10002291</t>
  </si>
  <si>
    <t>CLC 10002283</t>
  </si>
  <si>
    <t>ID MID</t>
  </si>
  <si>
    <t>Octubre - Diciembre 2022</t>
  </si>
  <si>
    <t>PROYECTOS FAIS 2022         MID´s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</si>
</sst>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0.0"/>
    <numFmt numFmtId="166" formatCode="_-* #,##0.00000_-;\-* #,##0.00000_-;_-* &quot;-&quot;??_-;_-@_-"/>
    <numFmt numFmtId="167" formatCode="#,##0.0000"/>
    <numFmt numFmtId="168" formatCode="#,##0.00000"/>
    <numFmt numFmtId="169" formatCode="_-&quot;$&quot;* #,##0.00000_-;\-&quot;$&quot;* #,##0.00000_-;_-&quot;$&quot;* &quot;-&quot;??_-;_-@_-"/>
    <numFmt numFmtId="170" formatCode="#,##0_ ;\-#,##0\ "/>
    <numFmt numFmtId="171" formatCode="_-&quot;$&quot;* #,##0.00000000_-;\-&quot;$&quot;* #,##0.00000000_-;_-&quot;$&quot;* &quot;-&quot;??_-;_-@_-"/>
    <numFmt numFmtId="172" formatCode="0_ ;\-0\ 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dobe Caslon Pro"/>
      <family val="1"/>
    </font>
    <font>
      <sz val="10"/>
      <color theme="1"/>
      <name val="Adobe Caslon Pro"/>
      <family val="1"/>
    </font>
    <font>
      <sz val="10"/>
      <color theme="1"/>
      <name val="Calibri"/>
      <family val="2"/>
      <scheme val="minor"/>
    </font>
    <font>
      <b/>
      <sz val="10"/>
      <color theme="1"/>
      <name val="Adobe Caslon Pro"/>
      <family val="1"/>
    </font>
    <font>
      <b/>
      <sz val="10"/>
      <color theme="0"/>
      <name val="Adobe Caslon Pro"/>
      <family val="1"/>
    </font>
    <font>
      <b/>
      <sz val="14"/>
      <color theme="1"/>
      <name val="Adobe Caslon Pro"/>
      <family val="1"/>
    </font>
    <font>
      <b/>
      <sz val="12"/>
      <color theme="1"/>
      <name val="Adobe Caslon Pro"/>
      <family val="1"/>
    </font>
    <font>
      <b/>
      <sz val="18"/>
      <color theme="1"/>
      <name val="Adobe Caslon Pro"/>
      <family val="1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vertAlign val="superscript"/>
      <sz val="10"/>
      <color indexed="8"/>
      <name val="Adobe Caslon Pro"/>
      <family val="1"/>
    </font>
    <font>
      <sz val="10"/>
      <color indexed="8"/>
      <name val="Adobe Caslon Pro"/>
      <family val="1"/>
    </font>
    <font>
      <b/>
      <vertAlign val="superscript"/>
      <sz val="10"/>
      <color indexed="9"/>
      <name val="Adobe Caslon Pro"/>
      <family val="1"/>
    </font>
    <font>
      <b/>
      <sz val="18"/>
      <color indexed="8"/>
      <name val="Adobe Caslon Pro"/>
    </font>
    <font>
      <b/>
      <sz val="10"/>
      <color indexed="8"/>
      <name val="Adobe Caslon Pro"/>
      <family val="1"/>
    </font>
    <font>
      <b/>
      <sz val="16"/>
      <color indexed="8"/>
      <name val="Adobe Caslon Pro"/>
    </font>
    <font>
      <u/>
      <sz val="11"/>
      <color theme="10"/>
      <name val="Calibri"/>
      <family val="2"/>
      <scheme val="minor"/>
    </font>
    <font>
      <b/>
      <sz val="10"/>
      <name val="Adobe Caslon Pro"/>
      <family val="1"/>
    </font>
    <font>
      <sz val="10"/>
      <name val="Adobe Caslon Pro"/>
      <family val="1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sz val="11"/>
      <color rgb="FFC00000"/>
      <name val="Calibri"/>
      <family val="2"/>
      <scheme val="minor"/>
    </font>
    <font>
      <b/>
      <sz val="6"/>
      <name val="Arial"/>
      <family val="2"/>
    </font>
    <font>
      <b/>
      <sz val="6"/>
      <color theme="1"/>
      <name val="Arial"/>
      <family val="2"/>
    </font>
    <font>
      <sz val="6"/>
      <color rgb="FFC00000"/>
      <name val="Arial"/>
      <family val="2"/>
    </font>
    <font>
      <sz val="7"/>
      <color theme="0"/>
      <name val="Arial"/>
      <family val="2"/>
    </font>
    <font>
      <sz val="10"/>
      <name val="Arial"/>
      <family val="2"/>
    </font>
    <font>
      <b/>
      <sz val="11"/>
      <color rgb="FF0070C0"/>
      <name val="Arial"/>
      <family val="2"/>
    </font>
    <font>
      <sz val="11"/>
      <color rgb="FF333333"/>
      <name val="Source Sans Pro"/>
      <family val="2"/>
    </font>
    <font>
      <b/>
      <sz val="9"/>
      <color indexed="81"/>
      <name val="Tahoma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8"/>
      <color rgb="FFC00000"/>
      <name val="Arial"/>
      <family val="2"/>
    </font>
    <font>
      <b/>
      <sz val="7"/>
      <color rgb="FFC00000"/>
      <name val="Arial"/>
      <family val="2"/>
    </font>
    <font>
      <b/>
      <sz val="8"/>
      <color rgb="FFFF000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0" borderId="0" applyNumberFormat="0" applyFill="0" applyBorder="0" applyAlignment="0" applyProtection="0"/>
  </cellStyleXfs>
  <cellXfs count="175">
    <xf numFmtId="0" fontId="0" fillId="0" borderId="0" xfId="0"/>
    <xf numFmtId="0" fontId="18" fillId="0" borderId="0" xfId="0" applyFont="1" applyAlignment="1">
      <alignment horizontal="left" wrapText="1"/>
    </xf>
    <xf numFmtId="2" fontId="16" fillId="0" borderId="0" xfId="0" applyNumberFormat="1" applyFont="1"/>
    <xf numFmtId="164" fontId="19" fillId="0" borderId="0" xfId="0" applyNumberFormat="1" applyFont="1" applyAlignment="1">
      <alignment horizontal="center"/>
    </xf>
    <xf numFmtId="43" fontId="18" fillId="0" borderId="0" xfId="1" applyFont="1" applyAlignment="1">
      <alignment horizontal="left" wrapText="1"/>
    </xf>
    <xf numFmtId="0" fontId="0" fillId="33" borderId="0" xfId="0" applyFill="1"/>
    <xf numFmtId="2" fontId="16" fillId="33" borderId="0" xfId="0" applyNumberFormat="1" applyFont="1" applyFill="1"/>
    <xf numFmtId="164" fontId="19" fillId="33" borderId="0" xfId="0" applyNumberFormat="1" applyFont="1" applyFill="1" applyAlignment="1">
      <alignment horizontal="center"/>
    </xf>
    <xf numFmtId="2" fontId="16" fillId="33" borderId="0" xfId="0" applyNumberFormat="1" applyFont="1" applyFill="1" applyAlignment="1">
      <alignment horizontal="center"/>
    </xf>
    <xf numFmtId="0" fontId="16" fillId="33" borderId="0" xfId="0" applyFont="1" applyFill="1"/>
    <xf numFmtId="0" fontId="16" fillId="33" borderId="0" xfId="0" applyFont="1" applyFill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0" fontId="18" fillId="34" borderId="0" xfId="0" applyFont="1" applyFill="1" applyAlignment="1">
      <alignment horizontal="center" wrapText="1"/>
    </xf>
    <xf numFmtId="0" fontId="20" fillId="0" borderId="0" xfId="0" applyFont="1"/>
    <xf numFmtId="0" fontId="19" fillId="0" borderId="0" xfId="0" applyFont="1" applyAlignment="1">
      <alignment horizontal="left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2" fontId="19" fillId="0" borderId="11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165" fontId="19" fillId="0" borderId="11" xfId="0" applyNumberFormat="1" applyFont="1" applyBorder="1" applyAlignment="1">
      <alignment horizontal="center"/>
    </xf>
    <xf numFmtId="0" fontId="18" fillId="0" borderId="0" xfId="0" applyFont="1"/>
    <xf numFmtId="4" fontId="21" fillId="35" borderId="0" xfId="0" applyNumberFormat="1" applyFont="1" applyFill="1" applyAlignment="1">
      <alignment horizontal="center"/>
    </xf>
    <xf numFmtId="43" fontId="19" fillId="33" borderId="0" xfId="1" applyFont="1" applyFill="1" applyBorder="1" applyAlignment="1">
      <alignment horizontal="center"/>
    </xf>
    <xf numFmtId="0" fontId="19" fillId="0" borderId="0" xfId="0" applyFont="1"/>
    <xf numFmtId="0" fontId="22" fillId="36" borderId="0" xfId="0" quotePrefix="1" applyFont="1" applyFill="1" applyAlignment="1">
      <alignment horizontal="center" vertical="center" wrapText="1"/>
    </xf>
    <xf numFmtId="0" fontId="22" fillId="36" borderId="0" xfId="0" applyFont="1" applyFill="1" applyAlignment="1">
      <alignment horizontal="center" vertical="center" wrapText="1"/>
    </xf>
    <xf numFmtId="0" fontId="22" fillId="36" borderId="0" xfId="0" applyFont="1" applyFill="1" applyAlignment="1">
      <alignment horizontal="center" vertical="center" wrapText="1"/>
    </xf>
    <xf numFmtId="0" fontId="22" fillId="36" borderId="0" xfId="0" applyFont="1" applyFill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6" fillId="37" borderId="0" xfId="0" applyFont="1" applyFill="1" applyAlignment="1">
      <alignment horizontal="center"/>
    </xf>
    <xf numFmtId="0" fontId="26" fillId="38" borderId="13" xfId="0" applyFont="1" applyFill="1" applyBorder="1" applyAlignment="1">
      <alignment horizontal="center"/>
    </xf>
    <xf numFmtId="0" fontId="26" fillId="38" borderId="14" xfId="0" applyFont="1" applyFill="1" applyBorder="1" applyAlignment="1">
      <alignment horizontal="center"/>
    </xf>
    <xf numFmtId="0" fontId="26" fillId="38" borderId="13" xfId="0" applyFont="1" applyFill="1" applyBorder="1" applyAlignment="1">
      <alignment horizontal="center" vertical="center"/>
    </xf>
    <xf numFmtId="0" fontId="26" fillId="38" borderId="15" xfId="0" applyFont="1" applyFill="1" applyBorder="1" applyAlignment="1">
      <alignment horizontal="center" vertical="center"/>
    </xf>
    <xf numFmtId="0" fontId="26" fillId="38" borderId="14" xfId="0" applyFont="1" applyFill="1" applyBorder="1" applyAlignment="1">
      <alignment horizontal="center" vertical="center"/>
    </xf>
    <xf numFmtId="43" fontId="27" fillId="39" borderId="16" xfId="1" applyFont="1" applyFill="1" applyBorder="1"/>
    <xf numFmtId="0" fontId="23" fillId="0" borderId="0" xfId="0" applyFont="1" applyAlignment="1">
      <alignment horizontal="center"/>
    </xf>
    <xf numFmtId="43" fontId="1" fillId="0" borderId="0" xfId="1" applyFont="1"/>
    <xf numFmtId="43" fontId="0" fillId="0" borderId="0" xfId="1" applyFont="1"/>
    <xf numFmtId="43" fontId="19" fillId="0" borderId="0" xfId="1" applyFont="1"/>
    <xf numFmtId="166" fontId="1" fillId="33" borderId="0" xfId="1" applyNumberFormat="1" applyFont="1" applyFill="1"/>
    <xf numFmtId="2" fontId="0" fillId="33" borderId="0" xfId="0" applyNumberFormat="1" applyFill="1"/>
    <xf numFmtId="164" fontId="19" fillId="33" borderId="0" xfId="0" applyNumberFormat="1" applyFont="1" applyFill="1" applyAlignment="1">
      <alignment horizontal="right"/>
    </xf>
    <xf numFmtId="4" fontId="19" fillId="33" borderId="0" xfId="0" applyNumberFormat="1" applyFont="1" applyFill="1" applyAlignment="1">
      <alignment horizontal="right"/>
    </xf>
    <xf numFmtId="43" fontId="19" fillId="33" borderId="0" xfId="1" applyFont="1" applyFill="1" applyBorder="1" applyAlignment="1">
      <alignment horizontal="right"/>
    </xf>
    <xf numFmtId="0" fontId="16" fillId="34" borderId="0" xfId="0" applyFont="1" applyFill="1" applyAlignment="1">
      <alignment horizontal="center"/>
    </xf>
    <xf numFmtId="43" fontId="19" fillId="0" borderId="11" xfId="0" applyNumberFormat="1" applyFont="1" applyBorder="1" applyAlignment="1">
      <alignment horizontal="center"/>
    </xf>
    <xf numFmtId="167" fontId="21" fillId="35" borderId="0" xfId="0" applyNumberFormat="1" applyFont="1" applyFill="1" applyAlignment="1">
      <alignment horizontal="center"/>
    </xf>
    <xf numFmtId="43" fontId="19" fillId="0" borderId="0" xfId="1" applyFont="1" applyBorder="1" applyAlignment="1">
      <alignment horizontal="center"/>
    </xf>
    <xf numFmtId="4" fontId="19" fillId="0" borderId="0" xfId="0" applyNumberFormat="1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wrapText="1"/>
    </xf>
    <xf numFmtId="0" fontId="19" fillId="0" borderId="16" xfId="0" applyFont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vertical="top" wrapText="1"/>
    </xf>
    <xf numFmtId="0" fontId="19" fillId="0" borderId="0" xfId="0" applyFont="1" applyAlignment="1">
      <alignment horizontal="left" vertical="top" wrapText="1" indent="2"/>
    </xf>
    <xf numFmtId="2" fontId="0" fillId="0" borderId="0" xfId="0" applyNumberFormat="1"/>
    <xf numFmtId="0" fontId="19" fillId="34" borderId="0" xfId="0" applyFont="1" applyFill="1" applyAlignment="1">
      <alignment horizontal="center" wrapText="1"/>
    </xf>
    <xf numFmtId="165" fontId="0" fillId="0" borderId="0" xfId="0" applyNumberFormat="1"/>
    <xf numFmtId="164" fontId="21" fillId="0" borderId="17" xfId="0" applyNumberFormat="1" applyFont="1" applyBorder="1" applyAlignment="1">
      <alignment horizontal="center" vertical="top" wrapText="1"/>
    </xf>
    <xf numFmtId="4" fontId="21" fillId="0" borderId="17" xfId="0" applyNumberFormat="1" applyFont="1" applyBorder="1" applyAlignment="1">
      <alignment horizontal="right" vertical="top" wrapText="1"/>
    </xf>
    <xf numFmtId="164" fontId="19" fillId="0" borderId="17" xfId="0" applyNumberFormat="1" applyFont="1" applyBorder="1" applyAlignment="1">
      <alignment horizontal="center" vertical="top" wrapText="1"/>
    </xf>
    <xf numFmtId="164" fontId="21" fillId="33" borderId="17" xfId="0" applyNumberFormat="1" applyFont="1" applyFill="1" applyBorder="1" applyAlignment="1">
      <alignment horizontal="right" vertical="top" wrapText="1"/>
    </xf>
    <xf numFmtId="0" fontId="21" fillId="33" borderId="17" xfId="0" applyFont="1" applyFill="1" applyBorder="1" applyAlignment="1">
      <alignment horizontal="left" vertical="top" wrapText="1"/>
    </xf>
    <xf numFmtId="164" fontId="21" fillId="0" borderId="0" xfId="0" applyNumberFormat="1" applyFont="1" applyAlignment="1">
      <alignment horizontal="center" vertical="top" wrapText="1"/>
    </xf>
    <xf numFmtId="4" fontId="19" fillId="0" borderId="0" xfId="0" applyNumberFormat="1" applyFont="1" applyAlignment="1">
      <alignment horizontal="right" vertical="top" wrapText="1"/>
    </xf>
    <xf numFmtId="164" fontId="19" fillId="33" borderId="0" xfId="0" applyNumberFormat="1" applyFont="1" applyFill="1" applyAlignment="1">
      <alignment horizontal="right" vertical="top" wrapText="1"/>
    </xf>
    <xf numFmtId="0" fontId="19" fillId="33" borderId="0" xfId="0" applyFont="1" applyFill="1" applyAlignment="1">
      <alignment horizontal="left" vertical="top" wrapText="1" indent="2"/>
    </xf>
    <xf numFmtId="4" fontId="21" fillId="35" borderId="0" xfId="0" applyNumberFormat="1" applyFont="1" applyFill="1" applyAlignment="1">
      <alignment horizontal="center" vertical="top" wrapText="1"/>
    </xf>
    <xf numFmtId="4" fontId="21" fillId="0" borderId="0" xfId="0" applyNumberFormat="1" applyFont="1" applyAlignment="1">
      <alignment horizontal="right" vertical="top" wrapText="1"/>
    </xf>
    <xf numFmtId="168" fontId="21" fillId="35" borderId="0" xfId="0" applyNumberFormat="1" applyFont="1" applyFill="1" applyAlignment="1">
      <alignment horizontal="center" vertical="top" wrapText="1"/>
    </xf>
    <xf numFmtId="164" fontId="21" fillId="33" borderId="0" xfId="0" applyNumberFormat="1" applyFont="1" applyFill="1" applyAlignment="1">
      <alignment horizontal="right" vertical="top" wrapText="1"/>
    </xf>
    <xf numFmtId="0" fontId="21" fillId="33" borderId="0" xfId="0" applyFont="1" applyFill="1" applyAlignment="1">
      <alignment horizontal="justify" vertical="top" wrapText="1"/>
    </xf>
    <xf numFmtId="0" fontId="22" fillId="36" borderId="0" xfId="0" applyFont="1" applyFill="1" applyAlignment="1">
      <alignment horizontal="center" vertical="top" wrapText="1"/>
    </xf>
    <xf numFmtId="0" fontId="22" fillId="36" borderId="0" xfId="0" applyFont="1" applyFill="1" applyAlignment="1">
      <alignment horizontal="center" wrapText="1"/>
    </xf>
    <xf numFmtId="0" fontId="22" fillId="36" borderId="12" xfId="0" applyFont="1" applyFill="1" applyBorder="1" applyAlignment="1">
      <alignment horizontal="center" vertical="center" wrapText="1"/>
    </xf>
    <xf numFmtId="0" fontId="26" fillId="38" borderId="13" xfId="0" applyFont="1" applyFill="1" applyBorder="1"/>
    <xf numFmtId="0" fontId="26" fillId="38" borderId="13" xfId="0" applyFont="1" applyFill="1" applyBorder="1" applyAlignment="1">
      <alignment vertical="center"/>
    </xf>
    <xf numFmtId="0" fontId="26" fillId="38" borderId="14" xfId="0" applyFont="1" applyFill="1" applyBorder="1" applyAlignment="1">
      <alignment vertical="center"/>
    </xf>
    <xf numFmtId="0" fontId="34" fillId="0" borderId="0" xfId="44"/>
    <xf numFmtId="164" fontId="35" fillId="0" borderId="0" xfId="0" applyNumberFormat="1" applyFont="1" applyAlignment="1">
      <alignment horizontal="center"/>
    </xf>
    <xf numFmtId="0" fontId="19" fillId="40" borderId="0" xfId="0" applyFont="1" applyFill="1" applyAlignment="1">
      <alignment horizontal="left" vertical="center" wrapText="1"/>
    </xf>
    <xf numFmtId="0" fontId="21" fillId="40" borderId="0" xfId="0" applyFont="1" applyFill="1" applyAlignment="1">
      <alignment horizontal="left" vertical="center" wrapText="1"/>
    </xf>
    <xf numFmtId="4" fontId="35" fillId="35" borderId="0" xfId="0" applyNumberFormat="1" applyFont="1" applyFill="1" applyAlignment="1">
      <alignment horizontal="center"/>
    </xf>
    <xf numFmtId="164" fontId="35" fillId="35" borderId="0" xfId="0" applyNumberFormat="1" applyFont="1" applyFill="1" applyAlignment="1">
      <alignment horizontal="right" indent="2"/>
    </xf>
    <xf numFmtId="164" fontId="35" fillId="0" borderId="0" xfId="0" applyNumberFormat="1" applyFont="1"/>
    <xf numFmtId="164" fontId="0" fillId="0" borderId="11" xfId="0" applyNumberFormat="1" applyBorder="1"/>
    <xf numFmtId="164" fontId="36" fillId="0" borderId="18" xfId="0" applyNumberFormat="1" applyFont="1" applyBorder="1" applyAlignment="1">
      <alignment horizontal="center"/>
    </xf>
    <xf numFmtId="164" fontId="36" fillId="0" borderId="18" xfId="0" applyNumberFormat="1" applyFont="1" applyBorder="1" applyAlignment="1">
      <alignment horizontal="right" indent="6"/>
    </xf>
    <xf numFmtId="3" fontId="36" fillId="0" borderId="18" xfId="0" applyNumberFormat="1" applyFont="1" applyBorder="1" applyAlignment="1">
      <alignment horizontal="center"/>
    </xf>
    <xf numFmtId="164" fontId="37" fillId="0" borderId="0" xfId="0" applyNumberFormat="1" applyFont="1"/>
    <xf numFmtId="4" fontId="36" fillId="0" borderId="19" xfId="0" applyNumberFormat="1" applyFont="1" applyBorder="1" applyAlignment="1">
      <alignment horizontal="center"/>
    </xf>
    <xf numFmtId="3" fontId="36" fillId="0" borderId="19" xfId="0" applyNumberFormat="1" applyFont="1" applyBorder="1" applyAlignment="1">
      <alignment horizontal="center"/>
    </xf>
    <xf numFmtId="0" fontId="0" fillId="0" borderId="16" xfId="0" applyBorder="1"/>
    <xf numFmtId="0" fontId="38" fillId="0" borderId="0" xfId="0" applyFont="1"/>
    <xf numFmtId="4" fontId="36" fillId="41" borderId="19" xfId="0" applyNumberFormat="1" applyFont="1" applyFill="1" applyBorder="1" applyAlignment="1">
      <alignment horizontal="center"/>
    </xf>
    <xf numFmtId="3" fontId="36" fillId="41" borderId="19" xfId="0" applyNumberFormat="1" applyFont="1" applyFill="1" applyBorder="1" applyAlignment="1">
      <alignment horizontal="center"/>
    </xf>
    <xf numFmtId="0" fontId="22" fillId="36" borderId="0" xfId="0" applyFont="1" applyFill="1" applyAlignment="1">
      <alignment horizontal="center"/>
    </xf>
    <xf numFmtId="0" fontId="22" fillId="36" borderId="0" xfId="0" quotePrefix="1" applyFont="1" applyFill="1" applyAlignment="1">
      <alignment horizontal="center" wrapText="1"/>
    </xf>
    <xf numFmtId="0" fontId="22" fillId="36" borderId="0" xfId="0" applyFont="1" applyFill="1" applyAlignment="1">
      <alignment horizontal="center" wrapText="1"/>
    </xf>
    <xf numFmtId="0" fontId="21" fillId="0" borderId="0" xfId="0" applyFont="1" applyAlignment="1">
      <alignment horizontal="right"/>
    </xf>
    <xf numFmtId="0" fontId="0" fillId="42" borderId="0" xfId="0" applyFill="1" applyAlignment="1">
      <alignment horizontal="center"/>
    </xf>
    <xf numFmtId="0" fontId="39" fillId="0" borderId="0" xfId="0" applyFont="1" applyAlignment="1">
      <alignment horizontal="center"/>
    </xf>
    <xf numFmtId="0" fontId="26" fillId="38" borderId="16" xfId="0" applyFont="1" applyFill="1" applyBorder="1" applyAlignment="1">
      <alignment horizontal="center"/>
    </xf>
    <xf numFmtId="0" fontId="40" fillId="0" borderId="0" xfId="0" applyFont="1" applyAlignment="1">
      <alignment horizontal="justify" vertical="center"/>
    </xf>
    <xf numFmtId="44" fontId="40" fillId="0" borderId="0" xfId="2" applyFont="1" applyAlignment="1">
      <alignment horizontal="center" vertical="center"/>
    </xf>
    <xf numFmtId="0" fontId="41" fillId="43" borderId="0" xfId="0" applyFont="1" applyFill="1" applyAlignment="1">
      <alignment horizontal="justify" vertical="center"/>
    </xf>
    <xf numFmtId="0" fontId="41" fillId="43" borderId="0" xfId="0" applyFont="1" applyFill="1" applyAlignment="1">
      <alignment horizontal="center" vertical="center"/>
    </xf>
    <xf numFmtId="0" fontId="41" fillId="44" borderId="0" xfId="0" applyFont="1" applyFill="1" applyAlignment="1">
      <alignment horizontal="justify" vertical="center"/>
    </xf>
    <xf numFmtId="0" fontId="40" fillId="44" borderId="0" xfId="0" applyFont="1" applyFill="1" applyAlignment="1">
      <alignment horizontal="center" vertical="center"/>
    </xf>
    <xf numFmtId="0" fontId="42" fillId="44" borderId="0" xfId="0" applyFont="1" applyFill="1" applyAlignment="1">
      <alignment horizontal="justify" vertical="center"/>
    </xf>
    <xf numFmtId="44" fontId="40" fillId="0" borderId="0" xfId="2" applyFont="1" applyFill="1" applyAlignment="1">
      <alignment horizontal="center" vertical="center"/>
    </xf>
    <xf numFmtId="0" fontId="41" fillId="0" borderId="0" xfId="0" applyFont="1" applyAlignment="1">
      <alignment horizontal="justify" vertical="center"/>
    </xf>
    <xf numFmtId="44" fontId="40" fillId="0" borderId="20" xfId="2" applyFont="1" applyFill="1" applyBorder="1" applyAlignment="1">
      <alignment horizontal="center" vertical="center"/>
    </xf>
    <xf numFmtId="169" fontId="40" fillId="0" borderId="20" xfId="2" applyNumberFormat="1" applyFont="1" applyFill="1" applyBorder="1" applyAlignment="1">
      <alignment horizontal="center" vertical="center" wrapText="1"/>
    </xf>
    <xf numFmtId="2" fontId="40" fillId="0" borderId="20" xfId="2" applyNumberFormat="1" applyFont="1" applyFill="1" applyBorder="1" applyAlignment="1">
      <alignment horizontal="center" vertical="center" wrapText="1"/>
    </xf>
    <xf numFmtId="44" fontId="40" fillId="0" borderId="20" xfId="2" applyFont="1" applyFill="1" applyBorder="1" applyAlignment="1">
      <alignment horizontal="center" vertical="center" wrapText="1"/>
    </xf>
    <xf numFmtId="170" fontId="40" fillId="0" borderId="20" xfId="1" applyNumberFormat="1" applyFont="1" applyFill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justify" vertical="center" wrapText="1"/>
    </xf>
    <xf numFmtId="0" fontId="40" fillId="0" borderId="20" xfId="0" applyFont="1" applyBorder="1" applyAlignment="1">
      <alignment horizontal="center" vertical="center"/>
    </xf>
    <xf numFmtId="0" fontId="42" fillId="0" borderId="0" xfId="0" applyFont="1" applyAlignment="1">
      <alignment horizontal="justify" vertical="center"/>
    </xf>
    <xf numFmtId="0" fontId="45" fillId="0" borderId="0" xfId="0" applyFont="1" applyAlignment="1">
      <alignment horizontal="center" vertical="center" wrapText="1"/>
    </xf>
    <xf numFmtId="0" fontId="0" fillId="45" borderId="21" xfId="0" applyFill="1" applyBorder="1" applyAlignment="1">
      <alignment horizontal="center" vertical="center" wrapText="1"/>
    </xf>
    <xf numFmtId="0" fontId="0" fillId="42" borderId="21" xfId="0" applyFill="1" applyBorder="1" applyAlignment="1">
      <alignment horizontal="center" vertical="center" wrapText="1"/>
    </xf>
    <xf numFmtId="0" fontId="46" fillId="42" borderId="21" xfId="0" applyFont="1" applyFill="1" applyBorder="1" applyAlignment="1">
      <alignment horizontal="center" vertical="center" wrapText="1"/>
    </xf>
    <xf numFmtId="44" fontId="47" fillId="46" borderId="21" xfId="2" applyFont="1" applyFill="1" applyBorder="1" applyAlignment="1">
      <alignment horizontal="center" vertical="center" wrapText="1"/>
    </xf>
    <xf numFmtId="0" fontId="47" fillId="43" borderId="20" xfId="0" applyFont="1" applyFill="1" applyBorder="1" applyAlignment="1">
      <alignment horizontal="center" vertical="center" wrapText="1"/>
    </xf>
    <xf numFmtId="0" fontId="48" fillId="43" borderId="22" xfId="0" applyFont="1" applyFill="1" applyBorder="1" applyAlignment="1">
      <alignment horizontal="center" vertical="center" wrapText="1"/>
    </xf>
    <xf numFmtId="0" fontId="48" fillId="43" borderId="23" xfId="0" applyFont="1" applyFill="1" applyBorder="1" applyAlignment="1">
      <alignment horizontal="center" vertical="center" wrapText="1"/>
    </xf>
    <xf numFmtId="0" fontId="49" fillId="46" borderId="20" xfId="0" applyFont="1" applyFill="1" applyBorder="1" applyAlignment="1">
      <alignment horizontal="center" vertical="center" wrapText="1"/>
    </xf>
    <xf numFmtId="0" fontId="47" fillId="46" borderId="20" xfId="0" applyFont="1" applyFill="1" applyBorder="1" applyAlignment="1">
      <alignment horizontal="center" vertical="center" wrapText="1"/>
    </xf>
    <xf numFmtId="0" fontId="50" fillId="44" borderId="0" xfId="0" applyFont="1" applyFill="1" applyAlignment="1">
      <alignment horizontal="center" vertical="center" wrapText="1"/>
    </xf>
    <xf numFmtId="44" fontId="51" fillId="0" borderId="16" xfId="2" applyFont="1" applyBorder="1" applyAlignment="1">
      <alignment horizontal="center" vertical="center"/>
    </xf>
    <xf numFmtId="0" fontId="52" fillId="44" borderId="0" xfId="0" applyFont="1" applyFill="1" applyAlignment="1">
      <alignment horizontal="justify" vertical="center"/>
    </xf>
    <xf numFmtId="171" fontId="40" fillId="0" borderId="0" xfId="2" applyNumberFormat="1" applyFont="1" applyAlignment="1">
      <alignment horizontal="center" vertical="center"/>
    </xf>
    <xf numFmtId="0" fontId="53" fillId="0" borderId="0" xfId="0" applyFont="1"/>
    <xf numFmtId="44" fontId="55" fillId="0" borderId="0" xfId="2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44" fontId="56" fillId="0" borderId="0" xfId="2" applyFont="1" applyAlignment="1">
      <alignment horizontal="center" vertical="center"/>
    </xf>
    <xf numFmtId="44" fontId="55" fillId="0" borderId="0" xfId="2" applyFont="1" applyFill="1" applyAlignment="1">
      <alignment horizontal="center" vertical="center"/>
    </xf>
    <xf numFmtId="44" fontId="56" fillId="0" borderId="0" xfId="2" applyFont="1" applyFill="1" applyAlignment="1">
      <alignment horizontal="center" vertical="center"/>
    </xf>
    <xf numFmtId="169" fontId="40" fillId="0" borderId="0" xfId="2" applyNumberFormat="1" applyFont="1" applyFill="1" applyAlignment="1">
      <alignment horizontal="center" vertical="center"/>
    </xf>
    <xf numFmtId="43" fontId="40" fillId="0" borderId="0" xfId="0" applyNumberFormat="1" applyFont="1" applyAlignment="1">
      <alignment horizontal="justify" vertical="center"/>
    </xf>
    <xf numFmtId="44" fontId="45" fillId="0" borderId="0" xfId="2" applyFont="1" applyFill="1" applyBorder="1" applyAlignment="1">
      <alignment horizontal="center" vertical="center" wrapText="1"/>
    </xf>
    <xf numFmtId="44" fontId="40" fillId="0" borderId="0" xfId="2" applyFont="1" applyFill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justify" vertical="center" wrapText="1"/>
    </xf>
    <xf numFmtId="44" fontId="57" fillId="0" borderId="20" xfId="2" applyFont="1" applyFill="1" applyBorder="1" applyAlignment="1">
      <alignment horizontal="center" vertical="center"/>
    </xf>
    <xf numFmtId="44" fontId="57" fillId="0" borderId="20" xfId="2" applyFont="1" applyFill="1" applyBorder="1" applyAlignment="1">
      <alignment horizontal="center" vertical="center" wrapText="1"/>
    </xf>
    <xf numFmtId="43" fontId="40" fillId="0" borderId="20" xfId="1" applyFont="1" applyFill="1" applyBorder="1" applyAlignment="1">
      <alignment horizontal="center" vertical="center" wrapText="1"/>
    </xf>
    <xf numFmtId="0" fontId="58" fillId="0" borderId="20" xfId="0" applyFont="1" applyBorder="1" applyAlignment="1">
      <alignment horizontal="justify" vertical="center" wrapText="1"/>
    </xf>
    <xf numFmtId="0" fontId="57" fillId="0" borderId="20" xfId="0" applyFont="1" applyBorder="1" applyAlignment="1">
      <alignment horizontal="center" vertical="center"/>
    </xf>
    <xf numFmtId="44" fontId="55" fillId="0" borderId="0" xfId="2" applyFont="1" applyFill="1" applyBorder="1" applyAlignment="1">
      <alignment horizontal="center" vertical="center" wrapText="1"/>
    </xf>
    <xf numFmtId="44" fontId="56" fillId="0" borderId="0" xfId="2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43" fontId="59" fillId="0" borderId="0" xfId="0" applyNumberFormat="1" applyFont="1" applyAlignment="1">
      <alignment horizontal="justify" vertical="center"/>
    </xf>
    <xf numFmtId="172" fontId="56" fillId="46" borderId="0" xfId="2" applyNumberFormat="1" applyFont="1" applyFill="1" applyBorder="1" applyAlignment="1">
      <alignment horizontal="center" vertical="center" wrapText="1"/>
    </xf>
    <xf numFmtId="172" fontId="56" fillId="47" borderId="0" xfId="2" applyNumberFormat="1" applyFont="1" applyFill="1" applyBorder="1" applyAlignment="1">
      <alignment horizontal="center" vertical="center" wrapText="1"/>
    </xf>
    <xf numFmtId="44" fontId="55" fillId="48" borderId="0" xfId="2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44" fontId="47" fillId="0" borderId="21" xfId="2" applyFont="1" applyFill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44" fontId="47" fillId="0" borderId="0" xfId="2" applyFont="1" applyAlignment="1">
      <alignment horizontal="center" vertical="center"/>
    </xf>
    <xf numFmtId="44" fontId="47" fillId="47" borderId="0" xfId="2" applyFont="1" applyFill="1" applyAlignment="1">
      <alignment horizontal="center" vertical="center"/>
    </xf>
    <xf numFmtId="44" fontId="51" fillId="0" borderId="16" xfId="2" applyFont="1" applyFill="1" applyBorder="1" applyAlignment="1">
      <alignment horizontal="center" vertical="center"/>
    </xf>
    <xf numFmtId="44" fontId="55" fillId="47" borderId="0" xfId="2" applyFont="1" applyFill="1" applyAlignment="1">
      <alignment horizontal="center" vertical="center"/>
    </xf>
    <xf numFmtId="44" fontId="55" fillId="47" borderId="0" xfId="2" applyFont="1" applyFill="1" applyAlignment="1">
      <alignment horizontal="center" vertical="center" wrapText="1"/>
    </xf>
  </cellXfs>
  <cellStyles count="45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44" builtinId="8"/>
    <cellStyle name="Incorrecto" xfId="9" builtinId="27" customBuiltin="1"/>
    <cellStyle name="Millares" xfId="1" builtinId="3"/>
    <cellStyle name="Moneda" xfId="2" builtinId="4"/>
    <cellStyle name="Neutral" xfId="10" builtinId="28" customBuiltin="1"/>
    <cellStyle name="Normal" xfId="0" builtinId="0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7</xdr:col>
      <xdr:colOff>583565</xdr:colOff>
      <xdr:row>4</xdr:row>
      <xdr:rowOff>30480</xdr:rowOff>
    </xdr:to>
    <xdr:sp macro="" textlink="">
      <xdr:nvSpPr>
        <xdr:cNvPr id="2" name="Cuadro de texto 4">
          <a:extLst>
            <a:ext uri="{FF2B5EF4-FFF2-40B4-BE49-F238E27FC236}">
              <a16:creationId xmlns:a16="http://schemas.microsoft.com/office/drawing/2014/main" id="{F3980730-6E46-470E-9B4A-4A7C806464A0}"/>
            </a:ext>
          </a:extLst>
        </xdr:cNvPr>
        <xdr:cNvSpPr txBox="1"/>
      </xdr:nvSpPr>
      <xdr:spPr>
        <a:xfrm>
          <a:off x="1524000" y="0"/>
          <a:ext cx="4393565" cy="79248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s-ES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Alcaldía Azcapotzalco                                                                                  </a:t>
          </a:r>
          <a:r>
            <a:rPr lang="es-MX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General de Administración y Finanzas                            Dirección de Finanzas  </a:t>
          </a:r>
          <a:r>
            <a:rPr lang="es-MX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                                                    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           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s-MX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478790</xdr:colOff>
      <xdr:row>5</xdr:row>
      <xdr:rowOff>0</xdr:rowOff>
    </xdr:to>
    <xdr:sp macro="" textlink="">
      <xdr:nvSpPr>
        <xdr:cNvPr id="2" name="Cuadro de texto 4">
          <a:extLst>
            <a:ext uri="{FF2B5EF4-FFF2-40B4-BE49-F238E27FC236}">
              <a16:creationId xmlns:a16="http://schemas.microsoft.com/office/drawing/2014/main" id="{1F058D8D-3442-48B0-A7F1-2345BD24A6F2}"/>
            </a:ext>
          </a:extLst>
        </xdr:cNvPr>
        <xdr:cNvSpPr txBox="1"/>
      </xdr:nvSpPr>
      <xdr:spPr>
        <a:xfrm>
          <a:off x="2286000" y="0"/>
          <a:ext cx="5812790" cy="9525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s-ES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Alcaldía Azcapotzalco                                                                                  </a:t>
          </a:r>
          <a:r>
            <a:rPr lang="es-MX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General de Administración y Finanzas                            Dirección de Finanzas    </a:t>
          </a:r>
          <a:endParaRPr lang="es-MX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                                                    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           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s-MX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8</xdr:col>
      <xdr:colOff>221615</xdr:colOff>
      <xdr:row>5</xdr:row>
      <xdr:rowOff>0</xdr:rowOff>
    </xdr:to>
    <xdr:sp macro="" textlink="">
      <xdr:nvSpPr>
        <xdr:cNvPr id="2" name="Cuadro de texto 4">
          <a:extLst>
            <a:ext uri="{FF2B5EF4-FFF2-40B4-BE49-F238E27FC236}">
              <a16:creationId xmlns:a16="http://schemas.microsoft.com/office/drawing/2014/main" id="{2EB8D62D-3B9A-4DEA-8D78-E66B3D1868E7}"/>
            </a:ext>
          </a:extLst>
        </xdr:cNvPr>
        <xdr:cNvSpPr txBox="1"/>
      </xdr:nvSpPr>
      <xdr:spPr>
        <a:xfrm>
          <a:off x="2286000" y="0"/>
          <a:ext cx="4031615" cy="9525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s-ES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Alcaldía Azcapotzalco                                                                                  </a:t>
          </a:r>
          <a:r>
            <a:rPr lang="es-MX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General de Administración y Finanzas                            Dirección de Finanzas    </a:t>
          </a:r>
          <a:endParaRPr lang="es-MX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                                                    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           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s-MX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70"/>
  <sheetViews>
    <sheetView tabSelected="1" workbookViewId="0">
      <selection activeCell="I16" sqref="I16"/>
    </sheetView>
  </sheetViews>
  <sheetFormatPr baseColWidth="10" defaultRowHeight="15"/>
  <sheetData>
    <row r="6" spans="1:24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</row>
    <row r="7" spans="1:24">
      <c r="A7">
        <v>9</v>
      </c>
      <c r="B7">
        <v>2</v>
      </c>
      <c r="C7">
        <v>1</v>
      </c>
      <c r="D7">
        <v>2022</v>
      </c>
      <c r="E7">
        <v>2</v>
      </c>
      <c r="F7">
        <v>33</v>
      </c>
      <c r="G7" t="s">
        <v>24</v>
      </c>
      <c r="H7">
        <v>4</v>
      </c>
      <c r="I7" t="s">
        <v>25</v>
      </c>
      <c r="J7">
        <v>1</v>
      </c>
      <c r="K7">
        <v>753317.07</v>
      </c>
      <c r="L7">
        <v>0</v>
      </c>
    </row>
    <row r="8" spans="1:24">
      <c r="A8">
        <v>9</v>
      </c>
      <c r="B8">
        <v>2</v>
      </c>
      <c r="C8">
        <v>2</v>
      </c>
      <c r="D8">
        <v>2022</v>
      </c>
      <c r="E8">
        <v>2</v>
      </c>
      <c r="F8">
        <v>33</v>
      </c>
      <c r="G8" t="s">
        <v>24</v>
      </c>
      <c r="H8">
        <v>4</v>
      </c>
      <c r="I8" t="s">
        <v>25</v>
      </c>
      <c r="J8">
        <v>1</v>
      </c>
      <c r="M8">
        <v>2</v>
      </c>
      <c r="N8">
        <v>339</v>
      </c>
      <c r="O8">
        <v>0</v>
      </c>
      <c r="P8">
        <v>1473505.53</v>
      </c>
      <c r="Q8">
        <v>1473505.53</v>
      </c>
      <c r="R8">
        <v>0</v>
      </c>
      <c r="S8">
        <v>0</v>
      </c>
      <c r="T8">
        <v>0</v>
      </c>
      <c r="U8">
        <v>0</v>
      </c>
    </row>
    <row r="9" spans="1:24">
      <c r="A9">
        <v>9</v>
      </c>
      <c r="B9">
        <v>2</v>
      </c>
      <c r="C9">
        <v>2</v>
      </c>
      <c r="D9">
        <v>2022</v>
      </c>
      <c r="E9">
        <v>2</v>
      </c>
      <c r="F9">
        <v>33</v>
      </c>
      <c r="G9" t="s">
        <v>24</v>
      </c>
      <c r="H9">
        <v>4</v>
      </c>
      <c r="I9" t="s">
        <v>25</v>
      </c>
      <c r="J9">
        <v>1</v>
      </c>
      <c r="M9">
        <v>2</v>
      </c>
      <c r="N9">
        <v>614</v>
      </c>
      <c r="O9">
        <v>31238303</v>
      </c>
      <c r="P9">
        <v>47643345.350000001</v>
      </c>
      <c r="Q9">
        <v>42731660.259999998</v>
      </c>
      <c r="R9">
        <v>46868181.659999996</v>
      </c>
      <c r="S9">
        <v>46868181.659999996</v>
      </c>
      <c r="T9">
        <v>14060454.49</v>
      </c>
      <c r="U9">
        <v>14060454.49</v>
      </c>
    </row>
    <row r="10" spans="1:24">
      <c r="A10">
        <v>9</v>
      </c>
      <c r="B10">
        <v>2</v>
      </c>
      <c r="C10">
        <v>2</v>
      </c>
      <c r="D10">
        <v>2022</v>
      </c>
      <c r="E10">
        <v>2</v>
      </c>
      <c r="F10">
        <v>33</v>
      </c>
      <c r="G10" t="s">
        <v>24</v>
      </c>
      <c r="H10">
        <v>4</v>
      </c>
      <c r="I10" t="s">
        <v>25</v>
      </c>
      <c r="J10">
        <v>1</v>
      </c>
      <c r="M10">
        <v>1</v>
      </c>
      <c r="N10">
        <v>799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X10" t="s">
        <v>26</v>
      </c>
    </row>
    <row r="11" spans="1:24">
      <c r="A11">
        <v>9</v>
      </c>
      <c r="B11">
        <v>2</v>
      </c>
      <c r="C11">
        <v>1</v>
      </c>
      <c r="D11">
        <v>2022</v>
      </c>
      <c r="E11">
        <v>2</v>
      </c>
      <c r="F11">
        <v>33</v>
      </c>
      <c r="G11" t="s">
        <v>24</v>
      </c>
      <c r="H11">
        <v>5</v>
      </c>
      <c r="I11" t="s">
        <v>27</v>
      </c>
      <c r="J11">
        <v>1</v>
      </c>
      <c r="K11">
        <v>1461667.06</v>
      </c>
      <c r="L11">
        <v>0</v>
      </c>
    </row>
    <row r="12" spans="1:24">
      <c r="A12">
        <v>9</v>
      </c>
      <c r="B12">
        <v>2</v>
      </c>
      <c r="C12">
        <v>2</v>
      </c>
      <c r="D12">
        <v>2022</v>
      </c>
      <c r="E12">
        <v>2</v>
      </c>
      <c r="F12">
        <v>33</v>
      </c>
      <c r="G12" t="s">
        <v>24</v>
      </c>
      <c r="H12">
        <v>5</v>
      </c>
      <c r="I12" t="s">
        <v>27</v>
      </c>
      <c r="J12">
        <v>1</v>
      </c>
      <c r="M12">
        <v>1</v>
      </c>
      <c r="N12">
        <v>211</v>
      </c>
      <c r="O12">
        <v>2695454</v>
      </c>
      <c r="P12">
        <v>490000</v>
      </c>
      <c r="Q12">
        <v>367500</v>
      </c>
      <c r="R12">
        <v>489969.33</v>
      </c>
      <c r="S12">
        <v>489969.33</v>
      </c>
      <c r="T12">
        <v>260038.08</v>
      </c>
      <c r="U12">
        <v>260038.08</v>
      </c>
    </row>
    <row r="13" spans="1:24">
      <c r="A13">
        <v>9</v>
      </c>
      <c r="B13">
        <v>2</v>
      </c>
      <c r="C13">
        <v>2</v>
      </c>
      <c r="D13">
        <v>2022</v>
      </c>
      <c r="E13">
        <v>2</v>
      </c>
      <c r="F13">
        <v>33</v>
      </c>
      <c r="G13" t="s">
        <v>24</v>
      </c>
      <c r="H13">
        <v>5</v>
      </c>
      <c r="I13" t="s">
        <v>27</v>
      </c>
      <c r="J13">
        <v>1</v>
      </c>
      <c r="M13">
        <v>2</v>
      </c>
      <c r="N13">
        <v>211</v>
      </c>
      <c r="O13">
        <v>1110000</v>
      </c>
      <c r="P13">
        <v>1110000</v>
      </c>
      <c r="Q13">
        <v>832500</v>
      </c>
      <c r="R13">
        <v>1109930.51</v>
      </c>
      <c r="S13">
        <v>1109930.51</v>
      </c>
      <c r="T13">
        <v>540000</v>
      </c>
      <c r="U13">
        <v>540000</v>
      </c>
    </row>
    <row r="14" spans="1:24">
      <c r="A14">
        <v>9</v>
      </c>
      <c r="B14">
        <v>2</v>
      </c>
      <c r="C14">
        <v>2</v>
      </c>
      <c r="D14">
        <v>2022</v>
      </c>
      <c r="E14">
        <v>2</v>
      </c>
      <c r="F14">
        <v>33</v>
      </c>
      <c r="G14" t="s">
        <v>24</v>
      </c>
      <c r="H14">
        <v>5</v>
      </c>
      <c r="I14" t="s">
        <v>27</v>
      </c>
      <c r="J14">
        <v>1</v>
      </c>
      <c r="M14">
        <v>1</v>
      </c>
      <c r="N14">
        <v>212</v>
      </c>
      <c r="O14">
        <v>200000</v>
      </c>
      <c r="P14">
        <v>13023</v>
      </c>
      <c r="Q14">
        <v>9767.25</v>
      </c>
      <c r="R14">
        <v>6867.2</v>
      </c>
      <c r="S14">
        <v>6867.2</v>
      </c>
      <c r="T14">
        <v>6867.2</v>
      </c>
      <c r="U14">
        <v>6867.2</v>
      </c>
    </row>
    <row r="15" spans="1:24">
      <c r="A15">
        <v>9</v>
      </c>
      <c r="B15">
        <v>2</v>
      </c>
      <c r="C15">
        <v>2</v>
      </c>
      <c r="D15">
        <v>2022</v>
      </c>
      <c r="E15">
        <v>2</v>
      </c>
      <c r="F15">
        <v>33</v>
      </c>
      <c r="G15" t="s">
        <v>24</v>
      </c>
      <c r="H15">
        <v>5</v>
      </c>
      <c r="I15" t="s">
        <v>27</v>
      </c>
      <c r="J15">
        <v>1</v>
      </c>
      <c r="M15">
        <v>1</v>
      </c>
      <c r="N15">
        <v>214</v>
      </c>
      <c r="O15">
        <v>1017847</v>
      </c>
      <c r="P15">
        <v>1017847</v>
      </c>
      <c r="Q15">
        <v>763385.25</v>
      </c>
      <c r="R15">
        <v>461909.68</v>
      </c>
      <c r="S15">
        <v>461909.68</v>
      </c>
      <c r="T15">
        <v>0</v>
      </c>
      <c r="U15">
        <v>0</v>
      </c>
    </row>
    <row r="16" spans="1:24">
      <c r="A16">
        <v>9</v>
      </c>
      <c r="B16">
        <v>2</v>
      </c>
      <c r="C16">
        <v>2</v>
      </c>
      <c r="D16">
        <v>2022</v>
      </c>
      <c r="E16">
        <v>2</v>
      </c>
      <c r="F16">
        <v>33</v>
      </c>
      <c r="G16" t="s">
        <v>24</v>
      </c>
      <c r="H16">
        <v>5</v>
      </c>
      <c r="I16" t="s">
        <v>27</v>
      </c>
      <c r="J16">
        <v>1</v>
      </c>
      <c r="M16">
        <v>1</v>
      </c>
      <c r="N16">
        <v>216</v>
      </c>
      <c r="O16">
        <v>1000000</v>
      </c>
      <c r="P16">
        <v>500000</v>
      </c>
      <c r="Q16">
        <v>375000</v>
      </c>
      <c r="R16">
        <v>489605.84</v>
      </c>
      <c r="S16">
        <v>489605.84</v>
      </c>
      <c r="T16">
        <v>0</v>
      </c>
      <c r="U16">
        <v>0</v>
      </c>
    </row>
    <row r="17" spans="1:21">
      <c r="A17">
        <v>9</v>
      </c>
      <c r="B17">
        <v>2</v>
      </c>
      <c r="C17">
        <v>2</v>
      </c>
      <c r="D17">
        <v>2022</v>
      </c>
      <c r="E17">
        <v>2</v>
      </c>
      <c r="F17">
        <v>33</v>
      </c>
      <c r="G17" t="s">
        <v>24</v>
      </c>
      <c r="H17">
        <v>5</v>
      </c>
      <c r="I17" t="s">
        <v>27</v>
      </c>
      <c r="J17">
        <v>1</v>
      </c>
      <c r="M17">
        <v>1</v>
      </c>
      <c r="N17">
        <v>221</v>
      </c>
      <c r="O17">
        <v>770180</v>
      </c>
      <c r="P17">
        <v>957157</v>
      </c>
      <c r="Q17">
        <v>717867.75</v>
      </c>
      <c r="R17">
        <v>767180</v>
      </c>
      <c r="S17">
        <v>767180</v>
      </c>
      <c r="T17">
        <v>605348</v>
      </c>
      <c r="U17">
        <v>605348</v>
      </c>
    </row>
    <row r="18" spans="1:21">
      <c r="A18">
        <v>9</v>
      </c>
      <c r="B18">
        <v>2</v>
      </c>
      <c r="C18">
        <v>2</v>
      </c>
      <c r="D18">
        <v>2022</v>
      </c>
      <c r="E18">
        <v>2</v>
      </c>
      <c r="F18">
        <v>33</v>
      </c>
      <c r="G18" t="s">
        <v>24</v>
      </c>
      <c r="H18">
        <v>5</v>
      </c>
      <c r="I18" t="s">
        <v>27</v>
      </c>
      <c r="J18">
        <v>1</v>
      </c>
      <c r="M18">
        <v>2</v>
      </c>
      <c r="N18">
        <v>239</v>
      </c>
      <c r="O18">
        <v>0</v>
      </c>
      <c r="P18">
        <v>4390000</v>
      </c>
      <c r="Q18">
        <v>3292500</v>
      </c>
      <c r="R18">
        <v>4345000</v>
      </c>
      <c r="S18">
        <v>4345000</v>
      </c>
      <c r="T18">
        <v>2200000</v>
      </c>
      <c r="U18">
        <v>2200000</v>
      </c>
    </row>
    <row r="19" spans="1:21">
      <c r="A19">
        <v>9</v>
      </c>
      <c r="B19">
        <v>2</v>
      </c>
      <c r="C19">
        <v>2</v>
      </c>
      <c r="D19">
        <v>2022</v>
      </c>
      <c r="E19">
        <v>2</v>
      </c>
      <c r="F19">
        <v>33</v>
      </c>
      <c r="G19" t="s">
        <v>24</v>
      </c>
      <c r="H19">
        <v>5</v>
      </c>
      <c r="I19" t="s">
        <v>27</v>
      </c>
      <c r="J19">
        <v>1</v>
      </c>
      <c r="M19">
        <v>1</v>
      </c>
      <c r="N19">
        <v>241</v>
      </c>
      <c r="O19">
        <v>132000</v>
      </c>
      <c r="P19">
        <v>72721.56</v>
      </c>
      <c r="Q19">
        <v>72720.55</v>
      </c>
      <c r="R19">
        <v>72720.55</v>
      </c>
      <c r="S19">
        <v>72720.55</v>
      </c>
      <c r="T19">
        <v>72720.55</v>
      </c>
      <c r="U19">
        <v>72720.55</v>
      </c>
    </row>
    <row r="20" spans="1:21">
      <c r="A20">
        <v>9</v>
      </c>
      <c r="B20">
        <v>2</v>
      </c>
      <c r="C20">
        <v>2</v>
      </c>
      <c r="D20">
        <v>2022</v>
      </c>
      <c r="E20">
        <v>2</v>
      </c>
      <c r="F20">
        <v>33</v>
      </c>
      <c r="G20" t="s">
        <v>24</v>
      </c>
      <c r="H20">
        <v>5</v>
      </c>
      <c r="I20" t="s">
        <v>27</v>
      </c>
      <c r="J20">
        <v>1</v>
      </c>
      <c r="M20">
        <v>1</v>
      </c>
      <c r="N20">
        <v>242</v>
      </c>
      <c r="O20">
        <v>350000</v>
      </c>
      <c r="P20">
        <v>1468663.24</v>
      </c>
      <c r="Q20">
        <v>1468420.8</v>
      </c>
      <c r="R20">
        <v>1468420.8</v>
      </c>
      <c r="S20">
        <v>1468420.8</v>
      </c>
      <c r="T20">
        <v>1468420.8</v>
      </c>
      <c r="U20">
        <v>1468420.8</v>
      </c>
    </row>
    <row r="21" spans="1:21">
      <c r="A21">
        <v>9</v>
      </c>
      <c r="B21">
        <v>2</v>
      </c>
      <c r="C21">
        <v>2</v>
      </c>
      <c r="D21">
        <v>2022</v>
      </c>
      <c r="E21">
        <v>2</v>
      </c>
      <c r="F21">
        <v>33</v>
      </c>
      <c r="G21" t="s">
        <v>24</v>
      </c>
      <c r="H21">
        <v>5</v>
      </c>
      <c r="I21" t="s">
        <v>27</v>
      </c>
      <c r="J21">
        <v>1</v>
      </c>
      <c r="M21">
        <v>2</v>
      </c>
      <c r="N21">
        <v>242</v>
      </c>
      <c r="O21">
        <v>0</v>
      </c>
      <c r="P21">
        <v>1977.82</v>
      </c>
      <c r="Q21">
        <v>1483.36</v>
      </c>
      <c r="R21">
        <v>1977.82</v>
      </c>
      <c r="S21">
        <v>1977.82</v>
      </c>
      <c r="T21">
        <v>0</v>
      </c>
      <c r="U21">
        <v>0</v>
      </c>
    </row>
    <row r="22" spans="1:21">
      <c r="A22">
        <v>9</v>
      </c>
      <c r="B22">
        <v>2</v>
      </c>
      <c r="C22">
        <v>2</v>
      </c>
      <c r="D22">
        <v>2022</v>
      </c>
      <c r="E22">
        <v>2</v>
      </c>
      <c r="F22">
        <v>33</v>
      </c>
      <c r="G22" t="s">
        <v>24</v>
      </c>
      <c r="H22">
        <v>5</v>
      </c>
      <c r="I22" t="s">
        <v>27</v>
      </c>
      <c r="J22">
        <v>1</v>
      </c>
      <c r="M22">
        <v>2</v>
      </c>
      <c r="N22">
        <v>244</v>
      </c>
      <c r="O22">
        <v>0</v>
      </c>
      <c r="P22">
        <v>175893.42</v>
      </c>
      <c r="Q22">
        <v>131920.07</v>
      </c>
      <c r="R22">
        <v>0</v>
      </c>
      <c r="S22">
        <v>0</v>
      </c>
      <c r="T22">
        <v>0</v>
      </c>
      <c r="U22">
        <v>0</v>
      </c>
    </row>
    <row r="23" spans="1:21">
      <c r="A23">
        <v>9</v>
      </c>
      <c r="B23">
        <v>2</v>
      </c>
      <c r="C23">
        <v>2</v>
      </c>
      <c r="D23">
        <v>2022</v>
      </c>
      <c r="E23">
        <v>2</v>
      </c>
      <c r="F23">
        <v>33</v>
      </c>
      <c r="G23" t="s">
        <v>24</v>
      </c>
      <c r="H23">
        <v>5</v>
      </c>
      <c r="I23" t="s">
        <v>27</v>
      </c>
      <c r="J23">
        <v>1</v>
      </c>
      <c r="M23">
        <v>1</v>
      </c>
      <c r="N23">
        <v>246</v>
      </c>
      <c r="O23">
        <v>370000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>
        <v>9</v>
      </c>
      <c r="B24">
        <v>2</v>
      </c>
      <c r="C24">
        <v>2</v>
      </c>
      <c r="D24">
        <v>2022</v>
      </c>
      <c r="E24">
        <v>2</v>
      </c>
      <c r="F24">
        <v>33</v>
      </c>
      <c r="G24" t="s">
        <v>24</v>
      </c>
      <c r="H24">
        <v>5</v>
      </c>
      <c r="I24" t="s">
        <v>27</v>
      </c>
      <c r="J24">
        <v>1</v>
      </c>
      <c r="M24">
        <v>2</v>
      </c>
      <c r="N24">
        <v>246</v>
      </c>
      <c r="O24">
        <v>48517000</v>
      </c>
      <c r="P24">
        <v>34127000</v>
      </c>
      <c r="Q24">
        <v>25595250</v>
      </c>
      <c r="R24">
        <v>13593531.109999999</v>
      </c>
      <c r="S24">
        <v>13593531.109999999</v>
      </c>
      <c r="T24">
        <v>10237986</v>
      </c>
      <c r="U24">
        <v>10237986</v>
      </c>
    </row>
    <row r="25" spans="1:21">
      <c r="A25">
        <v>9</v>
      </c>
      <c r="B25">
        <v>2</v>
      </c>
      <c r="C25">
        <v>2</v>
      </c>
      <c r="D25">
        <v>2022</v>
      </c>
      <c r="E25">
        <v>2</v>
      </c>
      <c r="F25">
        <v>33</v>
      </c>
      <c r="G25" t="s">
        <v>24</v>
      </c>
      <c r="H25">
        <v>5</v>
      </c>
      <c r="I25" t="s">
        <v>27</v>
      </c>
      <c r="J25">
        <v>1</v>
      </c>
      <c r="M25">
        <v>1</v>
      </c>
      <c r="N25">
        <v>247</v>
      </c>
      <c r="O25">
        <v>420000</v>
      </c>
      <c r="P25">
        <v>373207.8</v>
      </c>
      <c r="Q25">
        <v>279905.84999999998</v>
      </c>
      <c r="R25">
        <v>286451.49</v>
      </c>
      <c r="S25">
        <v>286451.49</v>
      </c>
      <c r="T25">
        <v>278707.40000000002</v>
      </c>
      <c r="U25">
        <v>278707.40000000002</v>
      </c>
    </row>
    <row r="26" spans="1:21">
      <c r="A26">
        <v>9</v>
      </c>
      <c r="B26">
        <v>2</v>
      </c>
      <c r="C26">
        <v>2</v>
      </c>
      <c r="D26">
        <v>2022</v>
      </c>
      <c r="E26">
        <v>2</v>
      </c>
      <c r="F26">
        <v>33</v>
      </c>
      <c r="G26" t="s">
        <v>24</v>
      </c>
      <c r="H26">
        <v>5</v>
      </c>
      <c r="I26" t="s">
        <v>27</v>
      </c>
      <c r="J26">
        <v>1</v>
      </c>
      <c r="M26">
        <v>2</v>
      </c>
      <c r="N26">
        <v>247</v>
      </c>
      <c r="O26">
        <v>0</v>
      </c>
      <c r="P26">
        <v>50000</v>
      </c>
      <c r="Q26">
        <v>37500</v>
      </c>
      <c r="R26">
        <v>0</v>
      </c>
      <c r="S26">
        <v>0</v>
      </c>
      <c r="T26">
        <v>0</v>
      </c>
      <c r="U26">
        <v>0</v>
      </c>
    </row>
    <row r="27" spans="1:21">
      <c r="A27">
        <v>9</v>
      </c>
      <c r="B27">
        <v>2</v>
      </c>
      <c r="C27">
        <v>2</v>
      </c>
      <c r="D27">
        <v>2022</v>
      </c>
      <c r="E27">
        <v>2</v>
      </c>
      <c r="F27">
        <v>33</v>
      </c>
      <c r="G27" t="s">
        <v>24</v>
      </c>
      <c r="H27">
        <v>5</v>
      </c>
      <c r="I27" t="s">
        <v>27</v>
      </c>
      <c r="J27">
        <v>1</v>
      </c>
      <c r="M27">
        <v>1</v>
      </c>
      <c r="N27">
        <v>249</v>
      </c>
      <c r="O27">
        <v>775000</v>
      </c>
      <c r="P27">
        <v>775000</v>
      </c>
      <c r="Q27">
        <v>767008.82</v>
      </c>
      <c r="R27">
        <v>767008.82</v>
      </c>
      <c r="S27">
        <v>767008.82</v>
      </c>
      <c r="T27">
        <v>767008.82</v>
      </c>
      <c r="U27">
        <v>767008.82</v>
      </c>
    </row>
    <row r="28" spans="1:21">
      <c r="A28">
        <v>9</v>
      </c>
      <c r="B28">
        <v>2</v>
      </c>
      <c r="C28">
        <v>2</v>
      </c>
      <c r="D28">
        <v>2022</v>
      </c>
      <c r="E28">
        <v>2</v>
      </c>
      <c r="F28">
        <v>33</v>
      </c>
      <c r="G28" t="s">
        <v>24</v>
      </c>
      <c r="H28">
        <v>5</v>
      </c>
      <c r="I28" t="s">
        <v>27</v>
      </c>
      <c r="J28">
        <v>1</v>
      </c>
      <c r="M28">
        <v>2</v>
      </c>
      <c r="N28">
        <v>249</v>
      </c>
      <c r="O28">
        <v>0</v>
      </c>
      <c r="P28">
        <v>1372407.4</v>
      </c>
      <c r="Q28">
        <v>1029305.55</v>
      </c>
      <c r="R28">
        <v>0</v>
      </c>
      <c r="S28">
        <v>0</v>
      </c>
      <c r="T28">
        <v>0</v>
      </c>
      <c r="U28">
        <v>0</v>
      </c>
    </row>
    <row r="29" spans="1:21">
      <c r="A29">
        <v>9</v>
      </c>
      <c r="B29">
        <v>2</v>
      </c>
      <c r="C29">
        <v>2</v>
      </c>
      <c r="D29">
        <v>2022</v>
      </c>
      <c r="E29">
        <v>2</v>
      </c>
      <c r="F29">
        <v>33</v>
      </c>
      <c r="G29" t="s">
        <v>24</v>
      </c>
      <c r="H29">
        <v>5</v>
      </c>
      <c r="I29" t="s">
        <v>27</v>
      </c>
      <c r="J29">
        <v>1</v>
      </c>
      <c r="M29">
        <v>2</v>
      </c>
      <c r="N29">
        <v>251</v>
      </c>
      <c r="O29">
        <v>0</v>
      </c>
      <c r="P29">
        <v>93051.02</v>
      </c>
      <c r="Q29">
        <v>69788.27</v>
      </c>
      <c r="R29">
        <v>0</v>
      </c>
      <c r="S29">
        <v>0</v>
      </c>
      <c r="T29">
        <v>0</v>
      </c>
      <c r="U29">
        <v>0</v>
      </c>
    </row>
    <row r="30" spans="1:21">
      <c r="A30">
        <v>9</v>
      </c>
      <c r="B30">
        <v>2</v>
      </c>
      <c r="C30">
        <v>2</v>
      </c>
      <c r="D30">
        <v>2022</v>
      </c>
      <c r="E30">
        <v>2</v>
      </c>
      <c r="F30">
        <v>33</v>
      </c>
      <c r="G30" t="s">
        <v>24</v>
      </c>
      <c r="H30">
        <v>5</v>
      </c>
      <c r="I30" t="s">
        <v>27</v>
      </c>
      <c r="J30">
        <v>1</v>
      </c>
      <c r="M30">
        <v>2</v>
      </c>
      <c r="N30">
        <v>253</v>
      </c>
      <c r="O30">
        <v>0</v>
      </c>
      <c r="P30">
        <v>143424.1</v>
      </c>
      <c r="Q30">
        <v>107568.08</v>
      </c>
      <c r="R30">
        <v>0</v>
      </c>
      <c r="S30">
        <v>0</v>
      </c>
      <c r="T30">
        <v>0</v>
      </c>
      <c r="U30">
        <v>0</v>
      </c>
    </row>
    <row r="31" spans="1:21">
      <c r="A31">
        <v>9</v>
      </c>
      <c r="B31">
        <v>2</v>
      </c>
      <c r="C31">
        <v>2</v>
      </c>
      <c r="D31">
        <v>2022</v>
      </c>
      <c r="E31">
        <v>2</v>
      </c>
      <c r="F31">
        <v>33</v>
      </c>
      <c r="G31" t="s">
        <v>24</v>
      </c>
      <c r="H31">
        <v>5</v>
      </c>
      <c r="I31" t="s">
        <v>27</v>
      </c>
      <c r="J31">
        <v>1</v>
      </c>
      <c r="M31">
        <v>2</v>
      </c>
      <c r="N31">
        <v>254</v>
      </c>
      <c r="O31">
        <v>0</v>
      </c>
      <c r="P31">
        <v>215406.25</v>
      </c>
      <c r="Q31">
        <v>161554.69</v>
      </c>
      <c r="R31">
        <v>0</v>
      </c>
      <c r="S31">
        <v>0</v>
      </c>
      <c r="T31">
        <v>0</v>
      </c>
      <c r="U31">
        <v>0</v>
      </c>
    </row>
    <row r="32" spans="1:21">
      <c r="A32">
        <v>9</v>
      </c>
      <c r="B32">
        <v>2</v>
      </c>
      <c r="C32">
        <v>2</v>
      </c>
      <c r="D32">
        <v>2022</v>
      </c>
      <c r="E32">
        <v>2</v>
      </c>
      <c r="F32">
        <v>33</v>
      </c>
      <c r="G32" t="s">
        <v>24</v>
      </c>
      <c r="H32">
        <v>5</v>
      </c>
      <c r="I32" t="s">
        <v>27</v>
      </c>
      <c r="J32">
        <v>1</v>
      </c>
      <c r="M32">
        <v>1</v>
      </c>
      <c r="N32">
        <v>256</v>
      </c>
      <c r="O32">
        <v>150000</v>
      </c>
      <c r="P32">
        <v>2040454</v>
      </c>
      <c r="Q32">
        <v>1530340.5</v>
      </c>
      <c r="R32">
        <v>831848.18</v>
      </c>
      <c r="S32">
        <v>831848.18</v>
      </c>
      <c r="T32">
        <v>3946.32</v>
      </c>
      <c r="U32">
        <v>3946.32</v>
      </c>
    </row>
    <row r="33" spans="1:21">
      <c r="A33">
        <v>9</v>
      </c>
      <c r="B33">
        <v>2</v>
      </c>
      <c r="C33">
        <v>2</v>
      </c>
      <c r="D33">
        <v>2022</v>
      </c>
      <c r="E33">
        <v>2</v>
      </c>
      <c r="F33">
        <v>33</v>
      </c>
      <c r="G33" t="s">
        <v>24</v>
      </c>
      <c r="H33">
        <v>5</v>
      </c>
      <c r="I33" t="s">
        <v>27</v>
      </c>
      <c r="J33">
        <v>1</v>
      </c>
      <c r="M33">
        <v>2</v>
      </c>
      <c r="N33">
        <v>256</v>
      </c>
      <c r="O33">
        <v>0</v>
      </c>
      <c r="P33">
        <v>550962.88</v>
      </c>
      <c r="Q33">
        <v>413222.16</v>
      </c>
      <c r="R33">
        <v>0</v>
      </c>
      <c r="S33">
        <v>0</v>
      </c>
      <c r="T33">
        <v>0</v>
      </c>
      <c r="U33">
        <v>0</v>
      </c>
    </row>
    <row r="34" spans="1:21">
      <c r="A34">
        <v>9</v>
      </c>
      <c r="B34">
        <v>2</v>
      </c>
      <c r="C34">
        <v>2</v>
      </c>
      <c r="D34">
        <v>2022</v>
      </c>
      <c r="E34">
        <v>2</v>
      </c>
      <c r="F34">
        <v>33</v>
      </c>
      <c r="G34" t="s">
        <v>24</v>
      </c>
      <c r="H34">
        <v>5</v>
      </c>
      <c r="I34" t="s">
        <v>27</v>
      </c>
      <c r="J34">
        <v>1</v>
      </c>
      <c r="M34">
        <v>1</v>
      </c>
      <c r="N34">
        <v>261</v>
      </c>
      <c r="O34">
        <v>48243140</v>
      </c>
      <c r="P34">
        <v>48243140</v>
      </c>
      <c r="Q34">
        <v>35182355</v>
      </c>
      <c r="R34">
        <v>46129041.380000003</v>
      </c>
      <c r="S34">
        <v>46129041.380000003</v>
      </c>
      <c r="T34">
        <v>26618907.640000001</v>
      </c>
      <c r="U34">
        <v>26618907.640000001</v>
      </c>
    </row>
    <row r="35" spans="1:21">
      <c r="A35">
        <v>9</v>
      </c>
      <c r="B35">
        <v>2</v>
      </c>
      <c r="C35">
        <v>2</v>
      </c>
      <c r="D35">
        <v>2022</v>
      </c>
      <c r="E35">
        <v>2</v>
      </c>
      <c r="F35">
        <v>33</v>
      </c>
      <c r="G35" t="s">
        <v>24</v>
      </c>
      <c r="H35">
        <v>5</v>
      </c>
      <c r="I35" t="s">
        <v>27</v>
      </c>
      <c r="J35">
        <v>1</v>
      </c>
      <c r="M35">
        <v>1</v>
      </c>
      <c r="N35">
        <v>291</v>
      </c>
      <c r="O35">
        <v>250000</v>
      </c>
      <c r="P35">
        <v>80362</v>
      </c>
      <c r="Q35">
        <v>60271.5</v>
      </c>
      <c r="R35">
        <v>0</v>
      </c>
      <c r="S35">
        <v>0</v>
      </c>
      <c r="T35">
        <v>0</v>
      </c>
      <c r="U35">
        <v>0</v>
      </c>
    </row>
    <row r="36" spans="1:21">
      <c r="A36">
        <v>9</v>
      </c>
      <c r="B36">
        <v>2</v>
      </c>
      <c r="C36">
        <v>2</v>
      </c>
      <c r="D36">
        <v>2022</v>
      </c>
      <c r="E36">
        <v>2</v>
      </c>
      <c r="F36">
        <v>33</v>
      </c>
      <c r="G36" t="s">
        <v>24</v>
      </c>
      <c r="H36">
        <v>5</v>
      </c>
      <c r="I36" t="s">
        <v>27</v>
      </c>
      <c r="J36">
        <v>1</v>
      </c>
      <c r="M36">
        <v>1</v>
      </c>
      <c r="N36">
        <v>292</v>
      </c>
      <c r="O36">
        <v>115000</v>
      </c>
      <c r="P36">
        <v>115000</v>
      </c>
      <c r="Q36">
        <v>102178.6</v>
      </c>
      <c r="R36">
        <v>102178.6</v>
      </c>
      <c r="S36">
        <v>102178.6</v>
      </c>
      <c r="T36">
        <v>102178.6</v>
      </c>
      <c r="U36">
        <v>102178.6</v>
      </c>
    </row>
    <row r="37" spans="1:21">
      <c r="A37">
        <v>9</v>
      </c>
      <c r="B37">
        <v>2</v>
      </c>
      <c r="C37">
        <v>2</v>
      </c>
      <c r="D37">
        <v>2022</v>
      </c>
      <c r="E37">
        <v>2</v>
      </c>
      <c r="F37">
        <v>33</v>
      </c>
      <c r="G37" t="s">
        <v>24</v>
      </c>
      <c r="H37">
        <v>5</v>
      </c>
      <c r="I37" t="s">
        <v>27</v>
      </c>
      <c r="J37">
        <v>1</v>
      </c>
      <c r="M37">
        <v>1</v>
      </c>
      <c r="N37">
        <v>293</v>
      </c>
      <c r="O37">
        <v>323300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>
        <v>9</v>
      </c>
      <c r="B38">
        <v>2</v>
      </c>
      <c r="C38">
        <v>2</v>
      </c>
      <c r="D38">
        <v>2022</v>
      </c>
      <c r="E38">
        <v>2</v>
      </c>
      <c r="F38">
        <v>33</v>
      </c>
      <c r="G38" t="s">
        <v>24</v>
      </c>
      <c r="H38">
        <v>5</v>
      </c>
      <c r="I38" t="s">
        <v>27</v>
      </c>
      <c r="J38">
        <v>1</v>
      </c>
      <c r="M38">
        <v>2</v>
      </c>
      <c r="N38">
        <v>296</v>
      </c>
      <c r="O38">
        <v>0</v>
      </c>
      <c r="P38">
        <v>2000000</v>
      </c>
      <c r="Q38">
        <v>1500000</v>
      </c>
      <c r="R38">
        <v>2000000</v>
      </c>
      <c r="S38">
        <v>2000000</v>
      </c>
      <c r="T38">
        <v>0</v>
      </c>
      <c r="U38">
        <v>0</v>
      </c>
    </row>
    <row r="39" spans="1:21">
      <c r="A39">
        <v>9</v>
      </c>
      <c r="B39">
        <v>2</v>
      </c>
      <c r="C39">
        <v>2</v>
      </c>
      <c r="D39">
        <v>2022</v>
      </c>
      <c r="E39">
        <v>2</v>
      </c>
      <c r="F39">
        <v>33</v>
      </c>
      <c r="G39" t="s">
        <v>24</v>
      </c>
      <c r="H39">
        <v>5</v>
      </c>
      <c r="I39" t="s">
        <v>27</v>
      </c>
      <c r="J39">
        <v>1</v>
      </c>
      <c r="M39">
        <v>2</v>
      </c>
      <c r="N39">
        <v>298</v>
      </c>
      <c r="O39">
        <v>0</v>
      </c>
      <c r="P39">
        <v>228894.9</v>
      </c>
      <c r="Q39">
        <v>171671.18</v>
      </c>
      <c r="R39">
        <v>0</v>
      </c>
      <c r="S39">
        <v>0</v>
      </c>
      <c r="T39">
        <v>0</v>
      </c>
      <c r="U39">
        <v>0</v>
      </c>
    </row>
    <row r="40" spans="1:21">
      <c r="A40">
        <v>9</v>
      </c>
      <c r="B40">
        <v>2</v>
      </c>
      <c r="C40">
        <v>2</v>
      </c>
      <c r="D40">
        <v>2022</v>
      </c>
      <c r="E40">
        <v>2</v>
      </c>
      <c r="F40">
        <v>33</v>
      </c>
      <c r="G40" t="s">
        <v>24</v>
      </c>
      <c r="H40">
        <v>5</v>
      </c>
      <c r="I40" t="s">
        <v>27</v>
      </c>
      <c r="J40">
        <v>1</v>
      </c>
      <c r="M40">
        <v>1</v>
      </c>
      <c r="N40">
        <v>299</v>
      </c>
      <c r="O40">
        <v>300000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>
        <v>9</v>
      </c>
      <c r="B41">
        <v>2</v>
      </c>
      <c r="C41">
        <v>2</v>
      </c>
      <c r="D41">
        <v>2022</v>
      </c>
      <c r="E41">
        <v>2</v>
      </c>
      <c r="F41">
        <v>33</v>
      </c>
      <c r="G41" t="s">
        <v>24</v>
      </c>
      <c r="H41">
        <v>5</v>
      </c>
      <c r="I41" t="s">
        <v>27</v>
      </c>
      <c r="J41">
        <v>1</v>
      </c>
      <c r="M41">
        <v>1</v>
      </c>
      <c r="N41">
        <v>311</v>
      </c>
      <c r="O41">
        <v>110775530</v>
      </c>
      <c r="P41">
        <v>110775530</v>
      </c>
      <c r="Q41">
        <v>85928489.810000002</v>
      </c>
      <c r="R41">
        <v>110775530</v>
      </c>
      <c r="S41">
        <v>110775530</v>
      </c>
      <c r="T41">
        <v>85928489.810000002</v>
      </c>
      <c r="U41">
        <v>85928489.810000002</v>
      </c>
    </row>
    <row r="42" spans="1:21">
      <c r="A42">
        <v>9</v>
      </c>
      <c r="B42">
        <v>2</v>
      </c>
      <c r="C42">
        <v>2</v>
      </c>
      <c r="D42">
        <v>2022</v>
      </c>
      <c r="E42">
        <v>2</v>
      </c>
      <c r="F42">
        <v>33</v>
      </c>
      <c r="G42" t="s">
        <v>24</v>
      </c>
      <c r="H42">
        <v>5</v>
      </c>
      <c r="I42" t="s">
        <v>27</v>
      </c>
      <c r="J42">
        <v>1</v>
      </c>
      <c r="M42">
        <v>2</v>
      </c>
      <c r="N42">
        <v>311</v>
      </c>
      <c r="O42">
        <v>4468000</v>
      </c>
      <c r="P42">
        <v>4468000</v>
      </c>
      <c r="Q42">
        <v>3351000</v>
      </c>
      <c r="R42">
        <v>4468000</v>
      </c>
      <c r="S42">
        <v>4468000</v>
      </c>
      <c r="T42">
        <v>0</v>
      </c>
      <c r="U42">
        <v>0</v>
      </c>
    </row>
    <row r="43" spans="1:21">
      <c r="A43">
        <v>9</v>
      </c>
      <c r="B43">
        <v>2</v>
      </c>
      <c r="C43">
        <v>2</v>
      </c>
      <c r="D43">
        <v>2022</v>
      </c>
      <c r="E43">
        <v>2</v>
      </c>
      <c r="F43">
        <v>33</v>
      </c>
      <c r="G43" t="s">
        <v>24</v>
      </c>
      <c r="H43">
        <v>5</v>
      </c>
      <c r="I43" t="s">
        <v>27</v>
      </c>
      <c r="J43">
        <v>1</v>
      </c>
      <c r="M43">
        <v>1</v>
      </c>
      <c r="N43">
        <v>313</v>
      </c>
      <c r="O43">
        <v>27694844</v>
      </c>
      <c r="P43">
        <v>27694844</v>
      </c>
      <c r="Q43">
        <v>20771133</v>
      </c>
      <c r="R43">
        <v>20085389</v>
      </c>
      <c r="S43">
        <v>20085389</v>
      </c>
      <c r="T43">
        <v>20085389</v>
      </c>
      <c r="U43">
        <v>20085389</v>
      </c>
    </row>
    <row r="44" spans="1:21">
      <c r="A44">
        <v>9</v>
      </c>
      <c r="B44">
        <v>2</v>
      </c>
      <c r="C44">
        <v>2</v>
      </c>
      <c r="D44">
        <v>2022</v>
      </c>
      <c r="E44">
        <v>2</v>
      </c>
      <c r="F44">
        <v>33</v>
      </c>
      <c r="G44" t="s">
        <v>24</v>
      </c>
      <c r="H44">
        <v>5</v>
      </c>
      <c r="I44" t="s">
        <v>27</v>
      </c>
      <c r="J44">
        <v>1</v>
      </c>
      <c r="M44">
        <v>1</v>
      </c>
      <c r="N44">
        <v>314</v>
      </c>
      <c r="O44">
        <v>1168232</v>
      </c>
      <c r="P44">
        <v>587214</v>
      </c>
      <c r="Q44">
        <v>440410.5</v>
      </c>
      <c r="R44">
        <v>587214</v>
      </c>
      <c r="S44">
        <v>587214</v>
      </c>
      <c r="T44">
        <v>70928.649999999994</v>
      </c>
      <c r="U44">
        <v>70928.649999999994</v>
      </c>
    </row>
    <row r="45" spans="1:21">
      <c r="A45">
        <v>9</v>
      </c>
      <c r="B45">
        <v>2</v>
      </c>
      <c r="C45">
        <v>2</v>
      </c>
      <c r="D45">
        <v>2022</v>
      </c>
      <c r="E45">
        <v>2</v>
      </c>
      <c r="F45">
        <v>33</v>
      </c>
      <c r="G45" t="s">
        <v>24</v>
      </c>
      <c r="H45">
        <v>5</v>
      </c>
      <c r="I45" t="s">
        <v>27</v>
      </c>
      <c r="J45">
        <v>1</v>
      </c>
      <c r="M45">
        <v>1</v>
      </c>
      <c r="N45">
        <v>317</v>
      </c>
      <c r="O45">
        <v>709956</v>
      </c>
      <c r="P45">
        <v>1290974</v>
      </c>
      <c r="Q45">
        <v>968230.5</v>
      </c>
      <c r="R45">
        <v>709956</v>
      </c>
      <c r="S45">
        <v>709956</v>
      </c>
      <c r="T45">
        <v>56581.9</v>
      </c>
      <c r="U45">
        <v>56581.9</v>
      </c>
    </row>
    <row r="46" spans="1:21">
      <c r="A46">
        <v>9</v>
      </c>
      <c r="B46">
        <v>2</v>
      </c>
      <c r="C46">
        <v>2</v>
      </c>
      <c r="D46">
        <v>2022</v>
      </c>
      <c r="E46">
        <v>2</v>
      </c>
      <c r="F46">
        <v>33</v>
      </c>
      <c r="G46" t="s">
        <v>24</v>
      </c>
      <c r="H46">
        <v>5</v>
      </c>
      <c r="I46" t="s">
        <v>27</v>
      </c>
      <c r="J46">
        <v>1</v>
      </c>
      <c r="M46">
        <v>1</v>
      </c>
      <c r="N46">
        <v>319</v>
      </c>
      <c r="O46">
        <v>431720</v>
      </c>
      <c r="P46">
        <v>431720</v>
      </c>
      <c r="Q46">
        <v>323790</v>
      </c>
      <c r="R46">
        <v>419050</v>
      </c>
      <c r="S46">
        <v>419050</v>
      </c>
      <c r="T46">
        <v>78951.44</v>
      </c>
      <c r="U46">
        <v>78951.44</v>
      </c>
    </row>
    <row r="47" spans="1:21">
      <c r="A47">
        <v>9</v>
      </c>
      <c r="B47">
        <v>2</v>
      </c>
      <c r="C47">
        <v>2</v>
      </c>
      <c r="D47">
        <v>2022</v>
      </c>
      <c r="E47">
        <v>2</v>
      </c>
      <c r="F47">
        <v>33</v>
      </c>
      <c r="G47" t="s">
        <v>24</v>
      </c>
      <c r="H47">
        <v>5</v>
      </c>
      <c r="I47" t="s">
        <v>27</v>
      </c>
      <c r="J47">
        <v>1</v>
      </c>
      <c r="M47">
        <v>2</v>
      </c>
      <c r="N47">
        <v>325</v>
      </c>
      <c r="O47">
        <v>0</v>
      </c>
      <c r="P47">
        <v>650000</v>
      </c>
      <c r="Q47">
        <v>487500</v>
      </c>
      <c r="R47">
        <v>0</v>
      </c>
      <c r="S47">
        <v>0</v>
      </c>
      <c r="T47">
        <v>0</v>
      </c>
      <c r="U47">
        <v>0</v>
      </c>
    </row>
    <row r="48" spans="1:21">
      <c r="A48">
        <v>9</v>
      </c>
      <c r="B48">
        <v>2</v>
      </c>
      <c r="C48">
        <v>2</v>
      </c>
      <c r="D48">
        <v>2022</v>
      </c>
      <c r="E48">
        <v>2</v>
      </c>
      <c r="F48">
        <v>33</v>
      </c>
      <c r="G48" t="s">
        <v>24</v>
      </c>
      <c r="H48">
        <v>5</v>
      </c>
      <c r="I48" t="s">
        <v>27</v>
      </c>
      <c r="J48">
        <v>1</v>
      </c>
      <c r="M48">
        <v>1</v>
      </c>
      <c r="N48">
        <v>331</v>
      </c>
      <c r="O48">
        <v>0</v>
      </c>
      <c r="P48">
        <v>65000</v>
      </c>
      <c r="Q48">
        <v>48750</v>
      </c>
      <c r="R48">
        <v>0</v>
      </c>
      <c r="S48">
        <v>0</v>
      </c>
      <c r="T48">
        <v>0</v>
      </c>
      <c r="U48">
        <v>0</v>
      </c>
    </row>
    <row r="49" spans="1:21">
      <c r="A49">
        <v>9</v>
      </c>
      <c r="B49">
        <v>2</v>
      </c>
      <c r="C49">
        <v>2</v>
      </c>
      <c r="D49">
        <v>2022</v>
      </c>
      <c r="E49">
        <v>2</v>
      </c>
      <c r="F49">
        <v>33</v>
      </c>
      <c r="G49" t="s">
        <v>24</v>
      </c>
      <c r="H49">
        <v>5</v>
      </c>
      <c r="I49" t="s">
        <v>27</v>
      </c>
      <c r="J49">
        <v>1</v>
      </c>
      <c r="M49">
        <v>1</v>
      </c>
      <c r="N49">
        <v>333</v>
      </c>
      <c r="O49">
        <v>1000000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21">
      <c r="A50">
        <v>9</v>
      </c>
      <c r="B50">
        <v>2</v>
      </c>
      <c r="C50">
        <v>2</v>
      </c>
      <c r="D50">
        <v>2022</v>
      </c>
      <c r="E50">
        <v>2</v>
      </c>
      <c r="F50">
        <v>33</v>
      </c>
      <c r="G50" t="s">
        <v>24</v>
      </c>
      <c r="H50">
        <v>5</v>
      </c>
      <c r="I50" t="s">
        <v>27</v>
      </c>
      <c r="J50">
        <v>1</v>
      </c>
      <c r="M50">
        <v>1</v>
      </c>
      <c r="N50">
        <v>336</v>
      </c>
      <c r="O50">
        <v>2338032</v>
      </c>
      <c r="P50">
        <v>2338032</v>
      </c>
      <c r="Q50">
        <v>1753524</v>
      </c>
      <c r="R50">
        <v>708298.75</v>
      </c>
      <c r="S50">
        <v>708298.75</v>
      </c>
      <c r="T50">
        <v>311415.07</v>
      </c>
      <c r="U50">
        <v>311415.07</v>
      </c>
    </row>
    <row r="51" spans="1:21">
      <c r="A51">
        <v>9</v>
      </c>
      <c r="B51">
        <v>2</v>
      </c>
      <c r="C51">
        <v>2</v>
      </c>
      <c r="D51">
        <v>2022</v>
      </c>
      <c r="E51">
        <v>2</v>
      </c>
      <c r="F51">
        <v>33</v>
      </c>
      <c r="G51" t="s">
        <v>24</v>
      </c>
      <c r="H51">
        <v>5</v>
      </c>
      <c r="I51" t="s">
        <v>27</v>
      </c>
      <c r="J51">
        <v>1</v>
      </c>
      <c r="M51">
        <v>2</v>
      </c>
      <c r="N51">
        <v>338</v>
      </c>
      <c r="O51">
        <v>99910000</v>
      </c>
      <c r="P51">
        <v>99910000</v>
      </c>
      <c r="Q51">
        <v>72498867.519999996</v>
      </c>
      <c r="R51">
        <v>99107037.450000003</v>
      </c>
      <c r="S51">
        <v>99107037.450000003</v>
      </c>
      <c r="T51">
        <v>65980849.590000004</v>
      </c>
      <c r="U51">
        <v>65980849.590000004</v>
      </c>
    </row>
    <row r="52" spans="1:21">
      <c r="A52">
        <v>9</v>
      </c>
      <c r="B52">
        <v>2</v>
      </c>
      <c r="C52">
        <v>2</v>
      </c>
      <c r="D52">
        <v>2022</v>
      </c>
      <c r="E52">
        <v>2</v>
      </c>
      <c r="F52">
        <v>33</v>
      </c>
      <c r="G52" t="s">
        <v>24</v>
      </c>
      <c r="H52">
        <v>5</v>
      </c>
      <c r="I52" t="s">
        <v>27</v>
      </c>
      <c r="J52">
        <v>1</v>
      </c>
      <c r="M52">
        <v>1</v>
      </c>
      <c r="N52">
        <v>339</v>
      </c>
      <c r="O52">
        <v>394150</v>
      </c>
      <c r="P52">
        <v>313788</v>
      </c>
      <c r="Q52">
        <v>235341</v>
      </c>
      <c r="R52">
        <v>156175.44</v>
      </c>
      <c r="S52">
        <v>156175.44</v>
      </c>
      <c r="T52">
        <v>156175.44</v>
      </c>
      <c r="U52">
        <v>156175.44</v>
      </c>
    </row>
    <row r="53" spans="1:21">
      <c r="A53">
        <v>9</v>
      </c>
      <c r="B53">
        <v>2</v>
      </c>
      <c r="C53">
        <v>2</v>
      </c>
      <c r="D53">
        <v>2022</v>
      </c>
      <c r="E53">
        <v>2</v>
      </c>
      <c r="F53">
        <v>33</v>
      </c>
      <c r="G53" t="s">
        <v>24</v>
      </c>
      <c r="H53">
        <v>5</v>
      </c>
      <c r="I53" t="s">
        <v>27</v>
      </c>
      <c r="J53">
        <v>1</v>
      </c>
      <c r="M53">
        <v>1</v>
      </c>
      <c r="N53">
        <v>345</v>
      </c>
      <c r="O53">
        <v>0</v>
      </c>
      <c r="P53">
        <v>300000</v>
      </c>
      <c r="Q53">
        <v>225000</v>
      </c>
      <c r="R53">
        <v>300000</v>
      </c>
      <c r="S53">
        <v>300000</v>
      </c>
      <c r="T53">
        <v>120043.17</v>
      </c>
      <c r="U53">
        <v>120043.17</v>
      </c>
    </row>
    <row r="54" spans="1:21">
      <c r="A54">
        <v>9</v>
      </c>
      <c r="B54">
        <v>2</v>
      </c>
      <c r="C54">
        <v>2</v>
      </c>
      <c r="D54">
        <v>2022</v>
      </c>
      <c r="E54">
        <v>2</v>
      </c>
      <c r="F54">
        <v>33</v>
      </c>
      <c r="G54" t="s">
        <v>24</v>
      </c>
      <c r="H54">
        <v>5</v>
      </c>
      <c r="I54" t="s">
        <v>27</v>
      </c>
      <c r="J54">
        <v>1</v>
      </c>
      <c r="M54">
        <v>2</v>
      </c>
      <c r="N54">
        <v>345</v>
      </c>
      <c r="O54">
        <v>0</v>
      </c>
      <c r="P54">
        <v>206183</v>
      </c>
      <c r="Q54">
        <v>154637.25</v>
      </c>
      <c r="R54">
        <v>206183</v>
      </c>
      <c r="S54">
        <v>206183</v>
      </c>
      <c r="T54">
        <v>115150.72</v>
      </c>
      <c r="U54">
        <v>115150.72</v>
      </c>
    </row>
    <row r="55" spans="1:21">
      <c r="A55">
        <v>9</v>
      </c>
      <c r="B55">
        <v>2</v>
      </c>
      <c r="C55">
        <v>2</v>
      </c>
      <c r="D55">
        <v>2022</v>
      </c>
      <c r="E55">
        <v>2</v>
      </c>
      <c r="F55">
        <v>33</v>
      </c>
      <c r="G55" t="s">
        <v>24</v>
      </c>
      <c r="H55">
        <v>5</v>
      </c>
      <c r="I55" t="s">
        <v>27</v>
      </c>
      <c r="J55">
        <v>1</v>
      </c>
      <c r="M55">
        <v>1</v>
      </c>
      <c r="N55">
        <v>351</v>
      </c>
      <c r="O55">
        <v>120000</v>
      </c>
      <c r="P55">
        <v>120000</v>
      </c>
      <c r="Q55">
        <v>90000</v>
      </c>
      <c r="R55">
        <v>65000</v>
      </c>
      <c r="S55">
        <v>65000</v>
      </c>
      <c r="T55">
        <v>0</v>
      </c>
      <c r="U55">
        <v>0</v>
      </c>
    </row>
    <row r="56" spans="1:21">
      <c r="A56">
        <v>9</v>
      </c>
      <c r="B56">
        <v>2</v>
      </c>
      <c r="C56">
        <v>2</v>
      </c>
      <c r="D56">
        <v>2022</v>
      </c>
      <c r="E56">
        <v>2</v>
      </c>
      <c r="F56">
        <v>33</v>
      </c>
      <c r="G56" t="s">
        <v>24</v>
      </c>
      <c r="H56">
        <v>5</v>
      </c>
      <c r="I56" t="s">
        <v>27</v>
      </c>
      <c r="J56">
        <v>1</v>
      </c>
      <c r="M56">
        <v>2</v>
      </c>
      <c r="N56">
        <v>351</v>
      </c>
      <c r="O56">
        <v>0</v>
      </c>
      <c r="P56">
        <v>2022000</v>
      </c>
      <c r="Q56">
        <v>1516500</v>
      </c>
      <c r="R56">
        <v>0</v>
      </c>
      <c r="S56">
        <v>0</v>
      </c>
      <c r="T56">
        <v>0</v>
      </c>
      <c r="U56">
        <v>0</v>
      </c>
    </row>
    <row r="57" spans="1:21">
      <c r="A57">
        <v>9</v>
      </c>
      <c r="B57">
        <v>2</v>
      </c>
      <c r="C57">
        <v>2</v>
      </c>
      <c r="D57">
        <v>2022</v>
      </c>
      <c r="E57">
        <v>2</v>
      </c>
      <c r="F57">
        <v>33</v>
      </c>
      <c r="G57" t="s">
        <v>24</v>
      </c>
      <c r="H57">
        <v>5</v>
      </c>
      <c r="I57" t="s">
        <v>27</v>
      </c>
      <c r="J57">
        <v>1</v>
      </c>
      <c r="M57">
        <v>1</v>
      </c>
      <c r="N57">
        <v>353</v>
      </c>
      <c r="O57">
        <v>6983</v>
      </c>
      <c r="P57">
        <v>6983</v>
      </c>
      <c r="Q57">
        <v>5237.25</v>
      </c>
      <c r="R57">
        <v>0</v>
      </c>
      <c r="S57">
        <v>0</v>
      </c>
      <c r="T57">
        <v>0</v>
      </c>
      <c r="U57">
        <v>0</v>
      </c>
    </row>
    <row r="58" spans="1:21">
      <c r="A58">
        <v>9</v>
      </c>
      <c r="B58">
        <v>2</v>
      </c>
      <c r="C58">
        <v>2</v>
      </c>
      <c r="D58">
        <v>2022</v>
      </c>
      <c r="E58">
        <v>2</v>
      </c>
      <c r="F58">
        <v>33</v>
      </c>
      <c r="G58" t="s">
        <v>24</v>
      </c>
      <c r="H58">
        <v>5</v>
      </c>
      <c r="I58" t="s">
        <v>27</v>
      </c>
      <c r="J58">
        <v>1</v>
      </c>
      <c r="M58">
        <v>1</v>
      </c>
      <c r="N58">
        <v>357</v>
      </c>
      <c r="O58">
        <v>2572790</v>
      </c>
      <c r="P58">
        <v>2831090</v>
      </c>
      <c r="Q58">
        <v>2123317.5</v>
      </c>
      <c r="R58">
        <v>2831090</v>
      </c>
      <c r="S58">
        <v>2831090</v>
      </c>
      <c r="T58">
        <v>1374799.15</v>
      </c>
      <c r="U58">
        <v>1374799.15</v>
      </c>
    </row>
    <row r="59" spans="1:21">
      <c r="A59">
        <v>9</v>
      </c>
      <c r="B59">
        <v>2</v>
      </c>
      <c r="C59">
        <v>2</v>
      </c>
      <c r="D59">
        <v>2022</v>
      </c>
      <c r="E59">
        <v>2</v>
      </c>
      <c r="F59">
        <v>33</v>
      </c>
      <c r="G59" t="s">
        <v>24</v>
      </c>
      <c r="H59">
        <v>5</v>
      </c>
      <c r="I59" t="s">
        <v>27</v>
      </c>
      <c r="J59">
        <v>1</v>
      </c>
      <c r="M59">
        <v>2</v>
      </c>
      <c r="N59">
        <v>357</v>
      </c>
      <c r="O59">
        <v>222207</v>
      </c>
      <c r="P59">
        <v>1787207</v>
      </c>
      <c r="Q59">
        <v>1340405.25</v>
      </c>
      <c r="R59">
        <v>1787207</v>
      </c>
      <c r="S59">
        <v>1787207</v>
      </c>
      <c r="T59">
        <v>315440.17</v>
      </c>
      <c r="U59">
        <v>315440.17</v>
      </c>
    </row>
    <row r="60" spans="1:21">
      <c r="A60">
        <v>9</v>
      </c>
      <c r="B60">
        <v>2</v>
      </c>
      <c r="C60">
        <v>2</v>
      </c>
      <c r="D60">
        <v>2022</v>
      </c>
      <c r="E60">
        <v>2</v>
      </c>
      <c r="F60">
        <v>33</v>
      </c>
      <c r="G60" t="s">
        <v>24</v>
      </c>
      <c r="H60">
        <v>5</v>
      </c>
      <c r="I60" t="s">
        <v>27</v>
      </c>
      <c r="J60">
        <v>1</v>
      </c>
      <c r="M60">
        <v>2</v>
      </c>
      <c r="N60">
        <v>358</v>
      </c>
      <c r="O60">
        <v>0</v>
      </c>
      <c r="P60">
        <v>272000</v>
      </c>
      <c r="Q60">
        <v>204000</v>
      </c>
      <c r="R60">
        <v>0</v>
      </c>
      <c r="S60">
        <v>0</v>
      </c>
      <c r="T60">
        <v>0</v>
      </c>
      <c r="U60">
        <v>0</v>
      </c>
    </row>
    <row r="61" spans="1:21">
      <c r="A61">
        <v>9</v>
      </c>
      <c r="B61">
        <v>2</v>
      </c>
      <c r="C61">
        <v>2</v>
      </c>
      <c r="D61">
        <v>2022</v>
      </c>
      <c r="E61">
        <v>2</v>
      </c>
      <c r="F61">
        <v>33</v>
      </c>
      <c r="G61" t="s">
        <v>24</v>
      </c>
      <c r="H61">
        <v>5</v>
      </c>
      <c r="I61" t="s">
        <v>27</v>
      </c>
      <c r="J61">
        <v>1</v>
      </c>
      <c r="M61">
        <v>2</v>
      </c>
      <c r="N61">
        <v>359</v>
      </c>
      <c r="O61">
        <v>6000000</v>
      </c>
      <c r="P61">
        <v>1081389.6100000001</v>
      </c>
      <c r="Q61">
        <v>811042.21</v>
      </c>
      <c r="R61">
        <v>0</v>
      </c>
      <c r="S61">
        <v>0</v>
      </c>
      <c r="T61">
        <v>0</v>
      </c>
      <c r="U61">
        <v>0</v>
      </c>
    </row>
    <row r="62" spans="1:21">
      <c r="A62">
        <v>9</v>
      </c>
      <c r="B62">
        <v>2</v>
      </c>
      <c r="C62">
        <v>2</v>
      </c>
      <c r="D62">
        <v>2022</v>
      </c>
      <c r="E62">
        <v>2</v>
      </c>
      <c r="F62">
        <v>33</v>
      </c>
      <c r="G62" t="s">
        <v>24</v>
      </c>
      <c r="H62">
        <v>5</v>
      </c>
      <c r="I62" t="s">
        <v>27</v>
      </c>
      <c r="J62">
        <v>1</v>
      </c>
      <c r="M62">
        <v>1</v>
      </c>
      <c r="N62">
        <v>383</v>
      </c>
      <c r="O62">
        <v>206183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</row>
    <row r="63" spans="1:21">
      <c r="A63">
        <v>9</v>
      </c>
      <c r="B63">
        <v>2</v>
      </c>
      <c r="C63">
        <v>2</v>
      </c>
      <c r="D63">
        <v>2022</v>
      </c>
      <c r="E63">
        <v>2</v>
      </c>
      <c r="F63">
        <v>33</v>
      </c>
      <c r="G63" t="s">
        <v>24</v>
      </c>
      <c r="H63">
        <v>5</v>
      </c>
      <c r="I63" t="s">
        <v>27</v>
      </c>
      <c r="J63">
        <v>1</v>
      </c>
      <c r="M63">
        <v>2</v>
      </c>
      <c r="N63">
        <v>391</v>
      </c>
      <c r="O63">
        <v>1500000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</row>
    <row r="64" spans="1:21">
      <c r="A64">
        <v>9</v>
      </c>
      <c r="B64">
        <v>2</v>
      </c>
      <c r="C64">
        <v>2</v>
      </c>
      <c r="D64">
        <v>2022</v>
      </c>
      <c r="E64">
        <v>2</v>
      </c>
      <c r="F64">
        <v>33</v>
      </c>
      <c r="G64" t="s">
        <v>24</v>
      </c>
      <c r="H64">
        <v>5</v>
      </c>
      <c r="I64" t="s">
        <v>27</v>
      </c>
      <c r="J64">
        <v>1</v>
      </c>
      <c r="M64">
        <v>1</v>
      </c>
      <c r="N64">
        <v>392</v>
      </c>
      <c r="O64">
        <v>2544011</v>
      </c>
      <c r="P64">
        <v>2544011</v>
      </c>
      <c r="Q64">
        <v>1908008.25</v>
      </c>
      <c r="R64">
        <v>953380</v>
      </c>
      <c r="S64">
        <v>953380</v>
      </c>
      <c r="T64">
        <v>874237</v>
      </c>
      <c r="U64">
        <v>874237</v>
      </c>
    </row>
    <row r="65" spans="1:24">
      <c r="A65">
        <v>9</v>
      </c>
      <c r="B65">
        <v>2</v>
      </c>
      <c r="C65">
        <v>2</v>
      </c>
      <c r="D65">
        <v>2022</v>
      </c>
      <c r="E65">
        <v>2</v>
      </c>
      <c r="F65">
        <v>33</v>
      </c>
      <c r="G65" t="s">
        <v>24</v>
      </c>
      <c r="H65">
        <v>5</v>
      </c>
      <c r="I65" t="s">
        <v>27</v>
      </c>
      <c r="J65">
        <v>1</v>
      </c>
      <c r="M65">
        <v>1</v>
      </c>
      <c r="N65">
        <v>396</v>
      </c>
      <c r="O65">
        <v>2339675</v>
      </c>
      <c r="P65">
        <v>2339675</v>
      </c>
      <c r="Q65">
        <v>1754756.25</v>
      </c>
      <c r="R65">
        <v>2316167.71</v>
      </c>
      <c r="S65">
        <v>2316167.71</v>
      </c>
      <c r="T65">
        <v>1501539.39</v>
      </c>
      <c r="U65">
        <v>1501539.39</v>
      </c>
    </row>
    <row r="66" spans="1:24">
      <c r="A66">
        <v>9</v>
      </c>
      <c r="B66">
        <v>2</v>
      </c>
      <c r="C66">
        <v>2</v>
      </c>
      <c r="D66">
        <v>2022</v>
      </c>
      <c r="E66">
        <v>2</v>
      </c>
      <c r="F66">
        <v>33</v>
      </c>
      <c r="G66" t="s">
        <v>24</v>
      </c>
      <c r="H66">
        <v>5</v>
      </c>
      <c r="I66" t="s">
        <v>27</v>
      </c>
      <c r="J66">
        <v>1</v>
      </c>
      <c r="M66">
        <v>2</v>
      </c>
      <c r="N66">
        <v>561</v>
      </c>
      <c r="O66">
        <v>0</v>
      </c>
      <c r="P66">
        <v>1250000</v>
      </c>
      <c r="Q66">
        <v>937500</v>
      </c>
      <c r="R66">
        <v>0</v>
      </c>
      <c r="S66">
        <v>0</v>
      </c>
      <c r="T66">
        <v>0</v>
      </c>
      <c r="U66">
        <v>0</v>
      </c>
    </row>
    <row r="67" spans="1:24">
      <c r="A67">
        <v>9</v>
      </c>
      <c r="B67">
        <v>2</v>
      </c>
      <c r="C67">
        <v>2</v>
      </c>
      <c r="D67">
        <v>2022</v>
      </c>
      <c r="E67">
        <v>2</v>
      </c>
      <c r="F67">
        <v>33</v>
      </c>
      <c r="G67" t="s">
        <v>24</v>
      </c>
      <c r="H67">
        <v>5</v>
      </c>
      <c r="I67" t="s">
        <v>27</v>
      </c>
      <c r="J67">
        <v>1</v>
      </c>
      <c r="M67">
        <v>2</v>
      </c>
      <c r="N67">
        <v>566</v>
      </c>
      <c r="O67">
        <v>0</v>
      </c>
      <c r="P67">
        <v>150000</v>
      </c>
      <c r="Q67">
        <v>112500</v>
      </c>
      <c r="R67">
        <v>0</v>
      </c>
      <c r="S67">
        <v>0</v>
      </c>
      <c r="T67">
        <v>0</v>
      </c>
      <c r="U67">
        <v>0</v>
      </c>
    </row>
    <row r="68" spans="1:24">
      <c r="A68">
        <v>9</v>
      </c>
      <c r="B68">
        <v>2</v>
      </c>
      <c r="C68">
        <v>2</v>
      </c>
      <c r="D68">
        <v>2022</v>
      </c>
      <c r="E68">
        <v>2</v>
      </c>
      <c r="F68">
        <v>33</v>
      </c>
      <c r="G68" t="s">
        <v>24</v>
      </c>
      <c r="H68">
        <v>5</v>
      </c>
      <c r="I68" t="s">
        <v>27</v>
      </c>
      <c r="J68">
        <v>1</v>
      </c>
      <c r="M68">
        <v>2</v>
      </c>
      <c r="N68">
        <v>567</v>
      </c>
      <c r="O68">
        <v>0</v>
      </c>
      <c r="P68">
        <v>6100000</v>
      </c>
      <c r="Q68">
        <v>4575000</v>
      </c>
      <c r="R68">
        <v>291746.17</v>
      </c>
      <c r="S68">
        <v>291746.17</v>
      </c>
      <c r="T68">
        <v>0</v>
      </c>
      <c r="U68">
        <v>0</v>
      </c>
    </row>
    <row r="69" spans="1:24">
      <c r="A69">
        <v>9</v>
      </c>
      <c r="B69">
        <v>2</v>
      </c>
      <c r="C69">
        <v>2</v>
      </c>
      <c r="D69">
        <v>2022</v>
      </c>
      <c r="E69">
        <v>2</v>
      </c>
      <c r="F69">
        <v>33</v>
      </c>
      <c r="G69" t="s">
        <v>24</v>
      </c>
      <c r="H69">
        <v>5</v>
      </c>
      <c r="I69" t="s">
        <v>27</v>
      </c>
      <c r="J69">
        <v>1</v>
      </c>
      <c r="M69">
        <v>2</v>
      </c>
      <c r="N69">
        <v>597</v>
      </c>
      <c r="O69">
        <v>0</v>
      </c>
      <c r="P69">
        <v>1000000</v>
      </c>
      <c r="Q69">
        <v>750000</v>
      </c>
      <c r="R69">
        <v>209899.95</v>
      </c>
      <c r="S69">
        <v>209899.95</v>
      </c>
      <c r="T69">
        <v>209899.95</v>
      </c>
      <c r="U69">
        <v>209899.95</v>
      </c>
    </row>
    <row r="70" spans="1:24">
      <c r="A70">
        <v>9</v>
      </c>
      <c r="B70">
        <v>2</v>
      </c>
      <c r="C70">
        <v>2</v>
      </c>
      <c r="D70">
        <v>2022</v>
      </c>
      <c r="E70">
        <v>2</v>
      </c>
      <c r="F70">
        <v>33</v>
      </c>
      <c r="G70" t="s">
        <v>24</v>
      </c>
      <c r="H70">
        <v>5</v>
      </c>
      <c r="I70" t="s">
        <v>27</v>
      </c>
      <c r="J70">
        <v>1</v>
      </c>
      <c r="M70">
        <v>1</v>
      </c>
      <c r="N70">
        <v>799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X70" t="s">
        <v>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0"/>
  <sheetViews>
    <sheetView showGridLines="0" zoomScaleSheetLayoutView="100" workbookViewId="0">
      <selection activeCell="Q9" sqref="Q9"/>
    </sheetView>
  </sheetViews>
  <sheetFormatPr baseColWidth="10" defaultRowHeight="15"/>
  <cols>
    <col min="1" max="1" width="14.140625" customWidth="1"/>
    <col min="2" max="2" width="18.85546875" customWidth="1"/>
    <col min="3" max="3" width="13.28515625" customWidth="1"/>
    <col min="4" max="4" width="15.5703125" customWidth="1"/>
    <col min="5" max="5" width="14.85546875" bestFit="1" customWidth="1"/>
    <col min="6" max="6" width="19.7109375" customWidth="1"/>
    <col min="7" max="7" width="13.42578125" customWidth="1"/>
    <col min="8" max="8" width="14.5703125" bestFit="1" customWidth="1"/>
    <col min="9" max="10" width="13.5703125" bestFit="1" customWidth="1"/>
    <col min="11" max="11" width="6.28515625" bestFit="1" customWidth="1"/>
    <col min="12" max="12" width="4.42578125" bestFit="1" customWidth="1"/>
    <col min="13" max="14" width="1.85546875" bestFit="1" customWidth="1"/>
    <col min="15" max="15" width="2.7109375" bestFit="1" customWidth="1"/>
    <col min="16" max="16" width="12.85546875" bestFit="1" customWidth="1"/>
  </cols>
  <sheetData>
    <row r="1" spans="1:8" ht="19.5" thickBot="1">
      <c r="A1" s="39" t="s">
        <v>55</v>
      </c>
      <c r="B1" s="38"/>
      <c r="C1" s="38"/>
      <c r="D1" s="37"/>
      <c r="E1" s="36" t="s">
        <v>54</v>
      </c>
      <c r="F1" s="35"/>
      <c r="G1" s="34" t="s">
        <v>59</v>
      </c>
    </row>
    <row r="2" spans="1:8" ht="28.5" customHeight="1">
      <c r="A2" s="33" t="s">
        <v>52</v>
      </c>
      <c r="B2" s="33"/>
      <c r="C2" s="33"/>
      <c r="D2" s="33"/>
      <c r="E2" s="33"/>
      <c r="F2" s="33"/>
      <c r="G2" s="33"/>
      <c r="H2" s="33"/>
    </row>
    <row r="3" spans="1:8" ht="21" customHeight="1">
      <c r="A3" s="41" t="s">
        <v>58</v>
      </c>
      <c r="B3" s="41"/>
      <c r="C3" s="41"/>
      <c r="D3" s="41"/>
      <c r="E3" s="41"/>
      <c r="F3" s="41"/>
      <c r="G3" s="41"/>
      <c r="H3" s="41"/>
    </row>
    <row r="4" spans="1:8" ht="21" customHeight="1">
      <c r="A4" s="31"/>
      <c r="B4" s="31"/>
      <c r="C4" s="31"/>
      <c r="D4" s="31"/>
      <c r="E4" s="31"/>
      <c r="F4" s="31"/>
      <c r="G4" s="30" t="s">
        <v>50</v>
      </c>
      <c r="H4" s="30"/>
    </row>
    <row r="5" spans="1:8">
      <c r="A5" s="29" t="s">
        <v>49</v>
      </c>
      <c r="B5" s="29"/>
      <c r="C5" s="29"/>
      <c r="D5" s="28"/>
      <c r="E5" s="29" t="s">
        <v>48</v>
      </c>
      <c r="F5" s="29"/>
      <c r="G5" s="29"/>
      <c r="H5" s="28"/>
    </row>
    <row r="6" spans="1:8" ht="48" customHeight="1">
      <c r="A6" s="27" t="s">
        <v>46</v>
      </c>
      <c r="B6" s="27" t="s">
        <v>45</v>
      </c>
      <c r="C6" s="26" t="s">
        <v>47</v>
      </c>
      <c r="D6" s="27"/>
      <c r="E6" s="27" t="s">
        <v>46</v>
      </c>
      <c r="F6" s="27" t="s">
        <v>45</v>
      </c>
      <c r="G6" s="26" t="s">
        <v>44</v>
      </c>
      <c r="H6" s="27" t="s">
        <v>43</v>
      </c>
    </row>
    <row r="7" spans="1:8" ht="25.5" customHeight="1">
      <c r="A7" s="25" t="s">
        <v>42</v>
      </c>
      <c r="B7" s="25"/>
      <c r="C7" s="26"/>
      <c r="D7" s="27"/>
      <c r="E7" s="25" t="s">
        <v>41</v>
      </c>
      <c r="F7" s="25" t="s">
        <v>40</v>
      </c>
      <c r="G7" s="26"/>
      <c r="H7" s="25" t="s">
        <v>39</v>
      </c>
    </row>
    <row r="8" spans="1:8" ht="15.75" thickBot="1">
      <c r="A8" s="24"/>
      <c r="B8" s="24"/>
      <c r="C8" s="24"/>
      <c r="D8" s="24"/>
      <c r="E8" s="24"/>
      <c r="F8" s="24"/>
      <c r="G8" s="24"/>
      <c r="H8" s="21"/>
    </row>
    <row r="9" spans="1:8" ht="15.75" thickBot="1">
      <c r="A9" s="7">
        <v>278355925.5</v>
      </c>
      <c r="B9" s="7">
        <v>371141234</v>
      </c>
      <c r="C9" s="22">
        <f>(+A9/B9)*100</f>
        <v>75</v>
      </c>
      <c r="D9" s="3"/>
      <c r="E9" s="40">
        <v>220342019.86000001</v>
      </c>
      <c r="F9" s="7">
        <v>371141234</v>
      </c>
      <c r="G9" s="22">
        <f>+(E9/F9)*100</f>
        <v>59.368779234052994</v>
      </c>
      <c r="H9" s="21"/>
    </row>
    <row r="10" spans="1:8" ht="15.75" thickBot="1">
      <c r="A10" s="19"/>
      <c r="B10" s="19"/>
      <c r="C10" s="20"/>
      <c r="D10" s="20"/>
      <c r="E10" s="19"/>
      <c r="F10" s="19"/>
      <c r="G10" s="18"/>
      <c r="H10" s="18"/>
    </row>
    <row r="11" spans="1:8" s="14" customFormat="1" ht="43.5" customHeight="1">
      <c r="A11" s="17" t="s">
        <v>57</v>
      </c>
      <c r="B11" s="16"/>
      <c r="C11" s="16"/>
      <c r="D11" s="16"/>
      <c r="E11" s="16"/>
      <c r="F11" s="16"/>
      <c r="G11" s="16"/>
      <c r="H11" s="16"/>
    </row>
    <row r="12" spans="1:8" s="14" customFormat="1" ht="18" customHeight="1">
      <c r="A12" s="15" t="s">
        <v>56</v>
      </c>
      <c r="B12" s="15"/>
      <c r="C12" s="15"/>
      <c r="D12" s="15"/>
      <c r="E12" s="15"/>
      <c r="F12" s="15"/>
      <c r="G12" s="15"/>
      <c r="H12" s="15"/>
    </row>
    <row r="13" spans="1:8">
      <c r="A13" s="12" t="s">
        <v>37</v>
      </c>
      <c r="B13" s="13"/>
      <c r="C13" s="13"/>
      <c r="D13" s="12"/>
      <c r="E13" s="12"/>
      <c r="F13" s="12"/>
      <c r="G13" s="12"/>
      <c r="H13" s="12"/>
    </row>
    <row r="14" spans="1:8">
      <c r="A14" s="1"/>
      <c r="B14" s="11"/>
      <c r="C14" s="11"/>
      <c r="D14" s="1"/>
      <c r="E14" s="1"/>
      <c r="F14" s="1"/>
      <c r="G14" s="1"/>
      <c r="H14" s="1"/>
    </row>
    <row r="15" spans="1:8">
      <c r="A15" s="10" t="s">
        <v>36</v>
      </c>
      <c r="B15" s="10" t="s">
        <v>35</v>
      </c>
      <c r="C15" s="9" t="s">
        <v>34</v>
      </c>
      <c r="D15" s="8" t="s">
        <v>33</v>
      </c>
      <c r="E15" s="5"/>
      <c r="F15" s="1"/>
      <c r="G15" s="1"/>
      <c r="H15" s="1"/>
    </row>
    <row r="16" spans="1:8">
      <c r="A16" s="7">
        <v>51439217.229999997</v>
      </c>
      <c r="B16" s="7">
        <v>371141234</v>
      </c>
      <c r="C16" s="5" t="s">
        <v>32</v>
      </c>
      <c r="D16" s="6">
        <f>+A16/B16*100</f>
        <v>13.859741930480297</v>
      </c>
      <c r="E16" s="5"/>
      <c r="F16" s="1"/>
      <c r="G16" s="1"/>
      <c r="H16" s="1"/>
    </row>
    <row r="17" spans="1:8">
      <c r="A17" s="7">
        <f>+B17*0.4</f>
        <v>148456493.59999999</v>
      </c>
      <c r="B17" s="7">
        <v>371141234</v>
      </c>
      <c r="C17" s="5" t="s">
        <v>31</v>
      </c>
      <c r="D17" s="6">
        <f>+A17/B17*100</f>
        <v>40</v>
      </c>
      <c r="E17" s="5"/>
      <c r="F17" s="4">
        <v>148456493.59999999</v>
      </c>
      <c r="G17" s="1"/>
      <c r="H17" s="1"/>
    </row>
    <row r="18" spans="1:8">
      <c r="A18" s="7">
        <f>+B18*0.75</f>
        <v>278355925.5</v>
      </c>
      <c r="B18" s="7">
        <v>371141234</v>
      </c>
      <c r="C18" s="5" t="s">
        <v>30</v>
      </c>
      <c r="D18" s="6">
        <f>+A18/B18*100</f>
        <v>75</v>
      </c>
      <c r="E18" s="5"/>
      <c r="F18" s="4">
        <v>278355925.5</v>
      </c>
      <c r="G18" s="1"/>
      <c r="H18" s="1"/>
    </row>
    <row r="19" spans="1:8">
      <c r="A19" s="7">
        <f>+B19/1</f>
        <v>371141234</v>
      </c>
      <c r="B19" s="7">
        <v>371141234</v>
      </c>
      <c r="C19" s="5" t="s">
        <v>29</v>
      </c>
      <c r="D19" s="6">
        <f>+A19/B19*100</f>
        <v>100</v>
      </c>
      <c r="E19" s="5"/>
      <c r="F19" s="4">
        <v>371141234</v>
      </c>
      <c r="G19" s="1"/>
      <c r="H19" s="1"/>
    </row>
    <row r="20" spans="1:8">
      <c r="A20" s="3"/>
      <c r="B20" s="3"/>
      <c r="D20" s="2"/>
      <c r="F20" s="1"/>
      <c r="G20" s="1"/>
      <c r="H20" s="1"/>
    </row>
  </sheetData>
  <mergeCells count="11">
    <mergeCell ref="A11:H11"/>
    <mergeCell ref="A12:H12"/>
    <mergeCell ref="A13:H13"/>
    <mergeCell ref="A1:D1"/>
    <mergeCell ref="E1:F1"/>
    <mergeCell ref="A2:H2"/>
    <mergeCell ref="A3:H3"/>
    <mergeCell ref="A5:C5"/>
    <mergeCell ref="E5:G5"/>
    <mergeCell ref="C6:C7"/>
    <mergeCell ref="G6:G7"/>
  </mergeCells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0"/>
  <sheetViews>
    <sheetView showGridLines="0" zoomScaleSheetLayoutView="100" workbookViewId="0">
      <selection activeCell="B27" sqref="B27"/>
    </sheetView>
  </sheetViews>
  <sheetFormatPr baseColWidth="10" defaultRowHeight="15"/>
  <cols>
    <col min="1" max="1" width="14.140625" customWidth="1"/>
    <col min="2" max="2" width="18.85546875" customWidth="1"/>
    <col min="3" max="3" width="13.28515625" customWidth="1"/>
    <col min="4" max="4" width="15.5703125" customWidth="1"/>
    <col min="5" max="5" width="13.7109375" customWidth="1"/>
    <col min="6" max="6" width="19.7109375" customWidth="1"/>
    <col min="7" max="7" width="13.42578125" customWidth="1"/>
    <col min="8" max="8" width="14.5703125" bestFit="1" customWidth="1"/>
    <col min="9" max="10" width="13.5703125" bestFit="1" customWidth="1"/>
    <col min="11" max="11" width="6.28515625" bestFit="1" customWidth="1"/>
    <col min="12" max="12" width="4.42578125" bestFit="1" customWidth="1"/>
    <col min="13" max="14" width="1.85546875" bestFit="1" customWidth="1"/>
    <col min="15" max="15" width="2.7109375" bestFit="1" customWidth="1"/>
    <col min="16" max="16" width="12.85546875" bestFit="1" customWidth="1"/>
  </cols>
  <sheetData>
    <row r="1" spans="1:8" ht="19.5" thickBot="1">
      <c r="A1" s="39" t="s">
        <v>55</v>
      </c>
      <c r="B1" s="38"/>
      <c r="C1" s="38"/>
      <c r="D1" s="37"/>
      <c r="E1" s="36" t="s">
        <v>54</v>
      </c>
      <c r="F1" s="35"/>
      <c r="G1" s="34" t="s">
        <v>53</v>
      </c>
    </row>
    <row r="2" spans="1:8" ht="28.5" customHeight="1">
      <c r="A2" s="33" t="s">
        <v>52</v>
      </c>
      <c r="B2" s="33"/>
      <c r="C2" s="33"/>
      <c r="D2" s="33"/>
      <c r="E2" s="33"/>
      <c r="F2" s="33"/>
      <c r="G2" s="33"/>
      <c r="H2" s="33"/>
    </row>
    <row r="3" spans="1:8" ht="21" customHeight="1">
      <c r="A3" s="32" t="s">
        <v>51</v>
      </c>
      <c r="B3" s="32"/>
      <c r="C3" s="32"/>
      <c r="D3" s="32"/>
      <c r="E3" s="32"/>
      <c r="F3" s="32"/>
      <c r="G3" s="32"/>
      <c r="H3" s="32"/>
    </row>
    <row r="4" spans="1:8" ht="21" customHeight="1">
      <c r="A4" s="31"/>
      <c r="B4" s="31"/>
      <c r="C4" s="31"/>
      <c r="D4" s="31"/>
      <c r="E4" s="31"/>
      <c r="F4" s="31"/>
      <c r="G4" s="30" t="s">
        <v>50</v>
      </c>
      <c r="H4" s="30"/>
    </row>
    <row r="5" spans="1:8">
      <c r="A5" s="29" t="s">
        <v>49</v>
      </c>
      <c r="B5" s="29"/>
      <c r="C5" s="29"/>
      <c r="D5" s="28"/>
      <c r="E5" s="29" t="s">
        <v>48</v>
      </c>
      <c r="F5" s="29"/>
      <c r="G5" s="29"/>
      <c r="H5" s="28"/>
    </row>
    <row r="6" spans="1:8" ht="48" customHeight="1">
      <c r="A6" s="27" t="s">
        <v>46</v>
      </c>
      <c r="B6" s="27" t="s">
        <v>45</v>
      </c>
      <c r="C6" s="26" t="s">
        <v>47</v>
      </c>
      <c r="D6" s="27"/>
      <c r="E6" s="27" t="s">
        <v>46</v>
      </c>
      <c r="F6" s="27" t="s">
        <v>45</v>
      </c>
      <c r="G6" s="26" t="s">
        <v>44</v>
      </c>
      <c r="H6" s="27" t="s">
        <v>43</v>
      </c>
    </row>
    <row r="7" spans="1:8" ht="25.5" customHeight="1">
      <c r="A7" s="25" t="s">
        <v>42</v>
      </c>
      <c r="B7" s="25"/>
      <c r="C7" s="26"/>
      <c r="D7" s="27"/>
      <c r="E7" s="25" t="s">
        <v>41</v>
      </c>
      <c r="F7" s="25" t="s">
        <v>40</v>
      </c>
      <c r="G7" s="26"/>
      <c r="H7" s="25" t="s">
        <v>39</v>
      </c>
    </row>
    <row r="8" spans="1:8">
      <c r="A8" s="24"/>
      <c r="B8" s="24"/>
      <c r="C8" s="24"/>
      <c r="D8" s="24"/>
      <c r="E8" s="24"/>
      <c r="F8" s="24"/>
      <c r="G8" s="24"/>
      <c r="H8" s="21"/>
    </row>
    <row r="9" spans="1:8">
      <c r="A9" s="23">
        <v>278355925.5</v>
      </c>
      <c r="B9" s="7">
        <v>371141234</v>
      </c>
      <c r="C9" s="22">
        <f>(+A9/B9)*100</f>
        <v>75</v>
      </c>
      <c r="D9" s="3"/>
      <c r="E9" s="23">
        <v>278355926</v>
      </c>
      <c r="F9" s="7">
        <v>371141234</v>
      </c>
      <c r="G9" s="22">
        <f>+(E9/F9)*100</f>
        <v>75.000000134719599</v>
      </c>
      <c r="H9" s="21"/>
    </row>
    <row r="10" spans="1:8" ht="15.75" thickBot="1">
      <c r="A10" s="19"/>
      <c r="B10" s="19"/>
      <c r="C10" s="20"/>
      <c r="D10" s="20"/>
      <c r="E10" s="19"/>
      <c r="F10" s="19"/>
      <c r="G10" s="18"/>
      <c r="H10" s="18"/>
    </row>
    <row r="11" spans="1:8" s="14" customFormat="1" ht="43.5" customHeight="1">
      <c r="A11" s="17" t="s">
        <v>38</v>
      </c>
      <c r="B11" s="16"/>
      <c r="C11" s="16"/>
      <c r="D11" s="16"/>
      <c r="E11" s="16"/>
      <c r="F11" s="16"/>
      <c r="G11" s="16"/>
      <c r="H11" s="16"/>
    </row>
    <row r="12" spans="1:8" s="14" customFormat="1" ht="18" customHeight="1">
      <c r="A12" s="15"/>
      <c r="B12" s="15"/>
      <c r="C12" s="15"/>
      <c r="D12" s="15"/>
      <c r="E12" s="15"/>
      <c r="F12" s="15"/>
      <c r="G12" s="15"/>
      <c r="H12" s="15"/>
    </row>
    <row r="13" spans="1:8">
      <c r="A13" s="12" t="s">
        <v>37</v>
      </c>
      <c r="B13" s="13"/>
      <c r="C13" s="13"/>
      <c r="D13" s="12"/>
      <c r="E13" s="12"/>
      <c r="F13" s="12"/>
      <c r="G13" s="12"/>
      <c r="H13" s="12"/>
    </row>
    <row r="14" spans="1:8">
      <c r="A14" s="1"/>
      <c r="B14" s="11"/>
      <c r="C14" s="11"/>
      <c r="D14" s="1"/>
      <c r="E14" s="1"/>
      <c r="F14" s="1"/>
      <c r="G14" s="1"/>
      <c r="H14" s="1"/>
    </row>
    <row r="15" spans="1:8">
      <c r="A15" s="10" t="s">
        <v>36</v>
      </c>
      <c r="B15" s="10" t="s">
        <v>35</v>
      </c>
      <c r="C15" s="9" t="s">
        <v>34</v>
      </c>
      <c r="D15" s="8" t="s">
        <v>33</v>
      </c>
      <c r="E15" s="5"/>
      <c r="F15" s="1"/>
      <c r="G15" s="1"/>
      <c r="H15" s="1"/>
    </row>
    <row r="16" spans="1:8">
      <c r="A16" s="7">
        <v>92785309</v>
      </c>
      <c r="B16" s="7">
        <v>371141234</v>
      </c>
      <c r="C16" s="5" t="s">
        <v>32</v>
      </c>
      <c r="D16" s="6">
        <f>+A16/B16*100</f>
        <v>25.000000134719603</v>
      </c>
      <c r="E16" s="5"/>
      <c r="F16" s="1"/>
      <c r="G16" s="1"/>
      <c r="H16" s="1"/>
    </row>
    <row r="17" spans="1:8">
      <c r="A17" s="7">
        <f>+B17*0.5</f>
        <v>185570617</v>
      </c>
      <c r="B17" s="7">
        <v>371141234</v>
      </c>
      <c r="C17" s="5" t="s">
        <v>31</v>
      </c>
      <c r="D17" s="6">
        <f>+A17/B17*100</f>
        <v>50</v>
      </c>
      <c r="E17" s="5"/>
      <c r="F17" s="4">
        <v>185570617</v>
      </c>
      <c r="G17" s="1"/>
      <c r="H17" s="1"/>
    </row>
    <row r="18" spans="1:8">
      <c r="A18" s="7">
        <f>+B18*0.75</f>
        <v>278355925.5</v>
      </c>
      <c r="B18" s="7">
        <v>371141234</v>
      </c>
      <c r="C18" s="5" t="s">
        <v>30</v>
      </c>
      <c r="D18" s="6">
        <f>+A18/B18*100</f>
        <v>75</v>
      </c>
      <c r="E18" s="5"/>
      <c r="F18" s="4">
        <v>278355925.5</v>
      </c>
      <c r="G18" s="1"/>
      <c r="H18" s="1"/>
    </row>
    <row r="19" spans="1:8">
      <c r="A19" s="7">
        <f>+B19/1</f>
        <v>371141234</v>
      </c>
      <c r="B19" s="7">
        <v>371141234</v>
      </c>
      <c r="C19" s="5" t="s">
        <v>29</v>
      </c>
      <c r="D19" s="6">
        <f>+A19/B19*100</f>
        <v>100</v>
      </c>
      <c r="E19" s="5"/>
      <c r="F19" s="4">
        <v>371141234</v>
      </c>
      <c r="G19" s="1"/>
      <c r="H19" s="1"/>
    </row>
    <row r="20" spans="1:8">
      <c r="A20" s="3"/>
      <c r="B20" s="3"/>
      <c r="D20" s="2"/>
      <c r="F20" s="1"/>
      <c r="G20" s="1"/>
      <c r="H20" s="1"/>
    </row>
  </sheetData>
  <mergeCells count="11">
    <mergeCell ref="C6:C7"/>
    <mergeCell ref="G6:G7"/>
    <mergeCell ref="A11:H11"/>
    <mergeCell ref="A12:H12"/>
    <mergeCell ref="A13:H13"/>
    <mergeCell ref="A1:D1"/>
    <mergeCell ref="E1:F1"/>
    <mergeCell ref="A2:H2"/>
    <mergeCell ref="A3:H3"/>
    <mergeCell ref="A5:C5"/>
    <mergeCell ref="E5:G5"/>
  </mergeCells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E1" sqref="E1:F1"/>
    </sheetView>
  </sheetViews>
  <sheetFormatPr baseColWidth="10" defaultRowHeight="15"/>
  <cols>
    <col min="1" max="1" width="7.42578125" customWidth="1"/>
    <col min="2" max="2" width="21.5703125" customWidth="1"/>
    <col min="3" max="3" width="17" customWidth="1"/>
    <col min="4" max="4" width="10.5703125" customWidth="1"/>
    <col min="5" max="5" width="12" bestFit="1" customWidth="1"/>
    <col min="6" max="6" width="20.7109375" customWidth="1"/>
    <col min="7" max="7" width="18" customWidth="1"/>
    <col min="8" max="8" width="11.28515625" customWidth="1"/>
  </cols>
  <sheetData>
    <row r="1" spans="1:9" ht="19.5" thickBot="1">
      <c r="A1" s="39" t="s">
        <v>55</v>
      </c>
      <c r="B1" s="38"/>
      <c r="C1" s="38"/>
      <c r="D1" s="37"/>
      <c r="E1" s="36" t="s">
        <v>54</v>
      </c>
      <c r="F1" s="35"/>
      <c r="G1" s="34">
        <v>174452</v>
      </c>
    </row>
    <row r="2" spans="1:9" ht="22.5">
      <c r="B2" s="33" t="s">
        <v>52</v>
      </c>
      <c r="C2" s="33"/>
      <c r="D2" s="33"/>
      <c r="E2" s="33"/>
      <c r="F2" s="33"/>
      <c r="G2" s="33"/>
      <c r="H2" s="33"/>
      <c r="I2" s="21"/>
    </row>
    <row r="3" spans="1:9" ht="18.75">
      <c r="B3" s="41" t="s">
        <v>73</v>
      </c>
      <c r="C3" s="41"/>
      <c r="D3" s="41"/>
      <c r="E3" s="41"/>
      <c r="F3" s="41"/>
      <c r="G3" s="41"/>
      <c r="H3" s="41"/>
      <c r="I3" s="21"/>
    </row>
    <row r="4" spans="1:9" ht="36" customHeight="1">
      <c r="B4" s="31"/>
      <c r="C4" s="31"/>
      <c r="D4" s="31"/>
      <c r="E4" s="31"/>
      <c r="F4" s="31"/>
      <c r="G4" s="55" t="s">
        <v>72</v>
      </c>
      <c r="H4" s="55"/>
      <c r="I4" s="21"/>
    </row>
    <row r="5" spans="1:9">
      <c r="B5" s="29" t="s">
        <v>49</v>
      </c>
      <c r="C5" s="29"/>
      <c r="D5" s="29"/>
      <c r="E5" s="28"/>
      <c r="F5" s="29" t="s">
        <v>48</v>
      </c>
      <c r="G5" s="29"/>
      <c r="H5" s="29"/>
      <c r="I5" s="21"/>
    </row>
    <row r="6" spans="1:9" ht="55.5" customHeight="1">
      <c r="B6" s="27" t="s">
        <v>70</v>
      </c>
      <c r="C6" s="27" t="s">
        <v>69</v>
      </c>
      <c r="D6" s="26" t="s">
        <v>71</v>
      </c>
      <c r="E6" s="27"/>
      <c r="F6" s="27" t="s">
        <v>70</v>
      </c>
      <c r="G6" s="27" t="s">
        <v>69</v>
      </c>
      <c r="H6" s="26" t="s">
        <v>68</v>
      </c>
      <c r="I6" s="21"/>
    </row>
    <row r="7" spans="1:9">
      <c r="B7" s="25"/>
      <c r="C7" s="25" t="s">
        <v>67</v>
      </c>
      <c r="D7" s="26"/>
      <c r="E7" s="27"/>
      <c r="F7" s="25" t="s">
        <v>41</v>
      </c>
      <c r="G7" s="25" t="s">
        <v>40</v>
      </c>
      <c r="H7" s="26"/>
      <c r="I7" s="21"/>
    </row>
    <row r="8" spans="1:9">
      <c r="B8" s="49">
        <v>185570617</v>
      </c>
      <c r="C8" s="53">
        <v>767571549</v>
      </c>
      <c r="D8" s="52">
        <f>+B8/C8</f>
        <v>0.24176328218752152</v>
      </c>
      <c r="E8" s="24"/>
      <c r="F8" s="54">
        <v>185570617</v>
      </c>
      <c r="G8" s="53">
        <v>844442097.83000004</v>
      </c>
      <c r="H8" s="52">
        <f>+F8/G8</f>
        <v>0.21975528870110689</v>
      </c>
      <c r="I8" s="21"/>
    </row>
    <row r="9" spans="1:9" ht="15.75" thickBot="1">
      <c r="B9" s="19"/>
      <c r="C9" s="51"/>
      <c r="D9" s="20"/>
      <c r="E9" s="20"/>
      <c r="F9" s="19"/>
      <c r="G9" s="19"/>
      <c r="H9" s="18"/>
      <c r="I9" s="21"/>
    </row>
    <row r="10" spans="1:9" ht="27.75" customHeight="1">
      <c r="B10" s="17" t="s">
        <v>66</v>
      </c>
      <c r="C10" s="16"/>
      <c r="D10" s="16"/>
      <c r="E10" s="16"/>
      <c r="F10" s="16"/>
      <c r="G10" s="16"/>
      <c r="H10" s="16"/>
      <c r="I10" s="21"/>
    </row>
    <row r="11" spans="1:9" ht="13.5" customHeight="1">
      <c r="B11" s="15" t="s">
        <v>65</v>
      </c>
      <c r="C11" s="15"/>
      <c r="D11" s="15"/>
      <c r="E11" s="15"/>
      <c r="F11" s="15"/>
      <c r="G11" s="15"/>
      <c r="H11" s="15"/>
      <c r="I11" s="21"/>
    </row>
    <row r="12" spans="1:9" ht="24.75" customHeight="1">
      <c r="B12" s="15" t="s">
        <v>64</v>
      </c>
      <c r="C12" s="15"/>
      <c r="D12" s="15"/>
      <c r="E12" s="15"/>
      <c r="F12" s="15"/>
      <c r="G12" s="15"/>
      <c r="H12" s="15"/>
      <c r="I12" s="21"/>
    </row>
    <row r="13" spans="1:9" ht="42" customHeight="1">
      <c r="B13" s="15" t="s">
        <v>63</v>
      </c>
      <c r="C13" s="15"/>
      <c r="D13" s="15"/>
      <c r="E13" s="15"/>
      <c r="F13" s="15"/>
      <c r="G13" s="15"/>
      <c r="H13" s="15"/>
      <c r="I13" s="21"/>
    </row>
    <row r="14" spans="1:9">
      <c r="B14" s="24" t="s">
        <v>37</v>
      </c>
      <c r="C14" s="24"/>
      <c r="D14" s="24"/>
      <c r="E14" s="24"/>
      <c r="F14" s="24"/>
      <c r="G14" s="24"/>
      <c r="H14" s="24"/>
      <c r="I14" s="21"/>
    </row>
    <row r="15" spans="1:9">
      <c r="C15" s="24"/>
      <c r="D15" s="24"/>
      <c r="E15" s="24"/>
      <c r="F15" s="24"/>
      <c r="G15" s="24"/>
      <c r="H15" s="24"/>
      <c r="I15" s="21"/>
    </row>
    <row r="16" spans="1:9">
      <c r="A16" s="5"/>
      <c r="B16" s="50" t="s">
        <v>62</v>
      </c>
      <c r="C16" s="50" t="s">
        <v>61</v>
      </c>
      <c r="D16" s="10" t="s">
        <v>34</v>
      </c>
      <c r="E16" s="10" t="s">
        <v>60</v>
      </c>
      <c r="F16" s="24"/>
      <c r="G16" s="24"/>
      <c r="H16" s="24"/>
      <c r="I16" s="21"/>
    </row>
    <row r="17" spans="1:9">
      <c r="A17" s="5"/>
      <c r="B17" s="49">
        <f>+B18/2</f>
        <v>185570617</v>
      </c>
      <c r="C17" s="49">
        <v>767571549</v>
      </c>
      <c r="D17" s="5" t="s">
        <v>32</v>
      </c>
      <c r="E17" s="45">
        <f>B17/C17</f>
        <v>0.24176328218752152</v>
      </c>
      <c r="F17" s="44">
        <v>185570617</v>
      </c>
      <c r="G17" s="24"/>
      <c r="H17" s="24"/>
      <c r="I17" s="21"/>
    </row>
    <row r="18" spans="1:9">
      <c r="A18" s="5"/>
      <c r="B18" s="48">
        <v>371141234</v>
      </c>
      <c r="C18" s="47">
        <v>1535143098</v>
      </c>
      <c r="D18" s="46" t="s">
        <v>31</v>
      </c>
      <c r="E18" s="45">
        <f>B18/C18</f>
        <v>0.24176328218752152</v>
      </c>
      <c r="F18" s="44"/>
      <c r="G18" s="24"/>
      <c r="H18" s="24"/>
      <c r="I18" s="21"/>
    </row>
    <row r="19" spans="1:9">
      <c r="B19" s="24"/>
      <c r="C19" s="24"/>
      <c r="D19" s="24"/>
      <c r="E19" s="24"/>
      <c r="F19" s="24"/>
      <c r="G19" s="24"/>
      <c r="H19" s="24"/>
      <c r="I19" s="21"/>
    </row>
    <row r="20" spans="1:9">
      <c r="C20" s="43">
        <f>+C18/2</f>
        <v>767571549</v>
      </c>
    </row>
    <row r="21" spans="1:9">
      <c r="B21" s="3"/>
      <c r="C21" s="42"/>
    </row>
    <row r="23" spans="1:9">
      <c r="F23" s="42"/>
    </row>
  </sheetData>
  <mergeCells count="12">
    <mergeCell ref="B10:H10"/>
    <mergeCell ref="B11:H11"/>
    <mergeCell ref="A1:D1"/>
    <mergeCell ref="E1:F1"/>
    <mergeCell ref="B13:H13"/>
    <mergeCell ref="B2:H2"/>
    <mergeCell ref="B12:H12"/>
    <mergeCell ref="B5:D5"/>
    <mergeCell ref="F5:H5"/>
    <mergeCell ref="D6:D7"/>
    <mergeCell ref="H6:H7"/>
    <mergeCell ref="B3:H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>
      <selection activeCell="E1" sqref="E1:F1"/>
    </sheetView>
  </sheetViews>
  <sheetFormatPr baseColWidth="10" defaultRowHeight="15"/>
  <cols>
    <col min="1" max="1" width="7.42578125" customWidth="1"/>
    <col min="2" max="2" width="21.5703125" customWidth="1"/>
    <col min="3" max="3" width="17" customWidth="1"/>
    <col min="4" max="4" width="10.5703125" customWidth="1"/>
    <col min="5" max="5" width="12" bestFit="1" customWidth="1"/>
    <col min="6" max="6" width="20.7109375" customWidth="1"/>
    <col min="7" max="7" width="18" customWidth="1"/>
    <col min="8" max="8" width="11.28515625" customWidth="1"/>
  </cols>
  <sheetData>
    <row r="1" spans="1:9" ht="19.5" thickBot="1">
      <c r="A1" s="39" t="s">
        <v>55</v>
      </c>
      <c r="B1" s="38"/>
      <c r="C1" s="38"/>
      <c r="D1" s="37"/>
      <c r="E1" s="36" t="s">
        <v>54</v>
      </c>
      <c r="F1" s="35"/>
      <c r="G1" s="34">
        <v>173169</v>
      </c>
    </row>
    <row r="2" spans="1:9" ht="22.5">
      <c r="B2" s="33" t="s">
        <v>52</v>
      </c>
      <c r="C2" s="33"/>
      <c r="D2" s="33"/>
      <c r="E2" s="33"/>
      <c r="F2" s="33"/>
      <c r="G2" s="33"/>
      <c r="H2" s="33"/>
      <c r="I2" s="21"/>
    </row>
    <row r="3" spans="1:9" ht="15.75">
      <c r="B3" s="32" t="s">
        <v>77</v>
      </c>
      <c r="C3" s="32"/>
      <c r="D3" s="32"/>
      <c r="E3" s="32"/>
      <c r="F3" s="32"/>
      <c r="G3" s="32"/>
      <c r="H3" s="32"/>
      <c r="I3" s="21"/>
    </row>
    <row r="4" spans="1:9" ht="36" customHeight="1">
      <c r="B4" s="31"/>
      <c r="C4" s="31"/>
      <c r="D4" s="31"/>
      <c r="E4" s="31"/>
      <c r="F4" s="31"/>
      <c r="G4" s="55" t="s">
        <v>76</v>
      </c>
      <c r="H4" s="55"/>
      <c r="I4" s="21"/>
    </row>
    <row r="5" spans="1:9">
      <c r="B5" s="29" t="s">
        <v>49</v>
      </c>
      <c r="C5" s="29"/>
      <c r="D5" s="29"/>
      <c r="E5" s="28"/>
      <c r="F5" s="29" t="s">
        <v>48</v>
      </c>
      <c r="G5" s="29"/>
      <c r="H5" s="29"/>
      <c r="I5" s="21"/>
    </row>
    <row r="6" spans="1:9" ht="55.5" customHeight="1">
      <c r="B6" s="27" t="s">
        <v>70</v>
      </c>
      <c r="C6" s="27" t="s">
        <v>69</v>
      </c>
      <c r="D6" s="26" t="s">
        <v>71</v>
      </c>
      <c r="E6" s="27"/>
      <c r="F6" s="27" t="s">
        <v>70</v>
      </c>
      <c r="G6" s="27" t="s">
        <v>69</v>
      </c>
      <c r="H6" s="26" t="s">
        <v>68</v>
      </c>
      <c r="I6" s="21"/>
    </row>
    <row r="7" spans="1:9">
      <c r="B7" s="25"/>
      <c r="C7" s="25" t="s">
        <v>67</v>
      </c>
      <c r="D7" s="26"/>
      <c r="E7" s="27"/>
      <c r="F7" s="25" t="s">
        <v>41</v>
      </c>
      <c r="G7" s="25" t="s">
        <v>40</v>
      </c>
      <c r="H7" s="26"/>
      <c r="I7" s="21"/>
    </row>
    <row r="8" spans="1:9">
      <c r="B8" s="49">
        <v>371141234</v>
      </c>
      <c r="C8" s="53">
        <v>318950912</v>
      </c>
      <c r="D8" s="52">
        <f>+((B8/C8)-1)*100</f>
        <v>16.363120479178939</v>
      </c>
      <c r="E8" s="24"/>
      <c r="F8" s="54">
        <v>0</v>
      </c>
      <c r="G8" s="53">
        <v>0</v>
      </c>
      <c r="H8" s="52" t="e">
        <f>+F8/G8</f>
        <v>#DIV/0!</v>
      </c>
      <c r="I8" s="21"/>
    </row>
    <row r="9" spans="1:9" ht="15.75" thickBot="1">
      <c r="B9" s="19"/>
      <c r="C9" s="51"/>
      <c r="D9" s="20"/>
      <c r="E9" s="20"/>
      <c r="F9" s="19"/>
      <c r="G9" s="19"/>
      <c r="H9" s="18"/>
      <c r="I9" s="21"/>
    </row>
    <row r="10" spans="1:9" ht="52.5" customHeight="1" thickBot="1">
      <c r="B10" s="17" t="s">
        <v>75</v>
      </c>
      <c r="C10" s="16"/>
      <c r="D10" s="16"/>
      <c r="E10" s="16"/>
      <c r="F10" s="16"/>
      <c r="G10" s="16"/>
      <c r="H10" s="16"/>
      <c r="I10" s="21"/>
    </row>
    <row r="11" spans="1:9" ht="13.5" customHeight="1" thickBot="1">
      <c r="B11" s="57">
        <v>2022</v>
      </c>
      <c r="C11" s="57">
        <v>2021</v>
      </c>
      <c r="D11" s="56"/>
      <c r="E11" s="56"/>
      <c r="F11" s="56"/>
      <c r="G11" s="56"/>
      <c r="H11" s="56"/>
      <c r="I11" s="21"/>
    </row>
    <row r="12" spans="1:9">
      <c r="A12" s="5"/>
      <c r="B12" s="50" t="s">
        <v>62</v>
      </c>
      <c r="C12" s="50" t="s">
        <v>61</v>
      </c>
      <c r="D12" s="10" t="s">
        <v>34</v>
      </c>
      <c r="E12" s="10" t="s">
        <v>60</v>
      </c>
      <c r="F12" s="24"/>
      <c r="G12" s="24"/>
      <c r="H12" s="24"/>
      <c r="I12" s="21"/>
    </row>
    <row r="13" spans="1:9">
      <c r="A13" s="5"/>
      <c r="B13" s="49">
        <v>371141234</v>
      </c>
      <c r="C13" s="49">
        <v>318950912</v>
      </c>
      <c r="D13" s="5" t="s">
        <v>74</v>
      </c>
      <c r="E13" s="45">
        <f>((B13/C13)-1)*100</f>
        <v>16.363120479178939</v>
      </c>
      <c r="F13" s="44"/>
      <c r="G13" s="24"/>
      <c r="H13" s="24"/>
      <c r="I13" s="21"/>
    </row>
    <row r="14" spans="1:9">
      <c r="B14" s="44"/>
      <c r="C14" s="44"/>
      <c r="D14" s="24"/>
      <c r="E14" s="24"/>
      <c r="F14" s="24"/>
      <c r="G14" s="24"/>
      <c r="H14" s="24"/>
      <c r="I14" s="21"/>
    </row>
  </sheetData>
  <mergeCells count="9">
    <mergeCell ref="D6:D7"/>
    <mergeCell ref="H6:H7"/>
    <mergeCell ref="B10:H10"/>
    <mergeCell ref="A1:D1"/>
    <mergeCell ref="E1:F1"/>
    <mergeCell ref="B2:H2"/>
    <mergeCell ref="B3:H3"/>
    <mergeCell ref="B5:D5"/>
    <mergeCell ref="F5:H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="110" zoomScaleNormal="110" workbookViewId="0">
      <selection activeCell="A7" sqref="A7"/>
    </sheetView>
  </sheetViews>
  <sheetFormatPr baseColWidth="10" defaultRowHeight="15"/>
  <cols>
    <col min="1" max="1" width="36.85546875" customWidth="1"/>
    <col min="2" max="2" width="17.85546875" customWidth="1"/>
    <col min="3" max="3" width="12.28515625" customWidth="1"/>
    <col min="4" max="4" width="2.5703125" customWidth="1"/>
    <col min="5" max="5" width="16.42578125" customWidth="1"/>
    <col min="6" max="6" width="15.140625" customWidth="1"/>
    <col min="7" max="7" width="17.28515625" customWidth="1"/>
  </cols>
  <sheetData>
    <row r="1" spans="1:9" ht="19.5" thickBot="1">
      <c r="A1" s="82" t="s">
        <v>55</v>
      </c>
      <c r="B1" s="36" t="s">
        <v>54</v>
      </c>
      <c r="C1" s="35"/>
      <c r="D1" s="81"/>
      <c r="E1" s="34" t="s">
        <v>92</v>
      </c>
      <c r="F1" s="80"/>
    </row>
    <row r="2" spans="1:9" ht="32.25" customHeight="1">
      <c r="A2" s="33" t="s">
        <v>52</v>
      </c>
      <c r="B2" s="33"/>
      <c r="C2" s="33"/>
      <c r="D2" s="33"/>
      <c r="E2" s="33"/>
      <c r="F2" s="33"/>
    </row>
    <row r="3" spans="1:9" ht="18.75">
      <c r="A3" s="41" t="s">
        <v>91</v>
      </c>
      <c r="B3" s="41"/>
      <c r="C3" s="41"/>
      <c r="D3" s="41"/>
      <c r="E3" s="41"/>
      <c r="F3" s="41"/>
    </row>
    <row r="4" spans="1:9" ht="27.75" customHeight="1">
      <c r="A4" s="31"/>
      <c r="B4" s="31"/>
      <c r="C4" s="55" t="s">
        <v>90</v>
      </c>
      <c r="D4" s="55"/>
    </row>
    <row r="5" spans="1:9" ht="33" customHeight="1">
      <c r="A5" s="78" t="s">
        <v>89</v>
      </c>
      <c r="B5" s="79" t="s">
        <v>49</v>
      </c>
      <c r="C5" s="79"/>
      <c r="D5" s="27"/>
      <c r="E5" s="79" t="s">
        <v>48</v>
      </c>
      <c r="F5" s="79"/>
    </row>
    <row r="6" spans="1:9" ht="38.25">
      <c r="A6" s="78"/>
      <c r="B6" s="27" t="s">
        <v>88</v>
      </c>
      <c r="C6" s="77" t="s">
        <v>87</v>
      </c>
      <c r="D6" s="77"/>
      <c r="E6" s="27" t="s">
        <v>88</v>
      </c>
      <c r="F6" s="27" t="s">
        <v>87</v>
      </c>
    </row>
    <row r="7" spans="1:9" ht="25.5" customHeight="1">
      <c r="A7" s="76" t="s">
        <v>86</v>
      </c>
      <c r="B7" s="75">
        <f>B8+B13</f>
        <v>371141234</v>
      </c>
      <c r="C7" s="68"/>
      <c r="D7" s="68"/>
      <c r="E7" s="73">
        <f>E8+E13</f>
        <v>0</v>
      </c>
      <c r="F7" s="68"/>
      <c r="G7" s="62">
        <v>371141234</v>
      </c>
      <c r="H7" s="62"/>
      <c r="I7" s="68"/>
    </row>
    <row r="8" spans="1:9">
      <c r="A8" s="76" t="s">
        <v>85</v>
      </c>
      <c r="B8" s="75">
        <f>+B9+B10+B11+B12</f>
        <v>189422051</v>
      </c>
      <c r="C8" s="74">
        <f>+B8/B7*100</f>
        <v>51.037727325118496</v>
      </c>
      <c r="D8" s="68"/>
      <c r="E8" s="73">
        <f>SUM(E9:E12)</f>
        <v>0</v>
      </c>
      <c r="F8" s="72" t="e">
        <f>+E8/E7*100</f>
        <v>#DIV/0!</v>
      </c>
      <c r="G8" s="68">
        <v>189422051</v>
      </c>
      <c r="H8" s="62"/>
      <c r="I8" s="62"/>
    </row>
    <row r="9" spans="1:9" ht="17.25" customHeight="1">
      <c r="A9" s="71" t="s">
        <v>84</v>
      </c>
      <c r="B9" s="70">
        <v>0</v>
      </c>
      <c r="C9" s="58"/>
      <c r="D9" s="58"/>
      <c r="E9" s="69">
        <v>0</v>
      </c>
      <c r="F9" s="68"/>
      <c r="G9" s="62"/>
      <c r="H9" s="62"/>
      <c r="I9" s="62"/>
    </row>
    <row r="10" spans="1:9" ht="17.25" customHeight="1">
      <c r="A10" s="71" t="s">
        <v>83</v>
      </c>
      <c r="B10" s="70">
        <v>27694844</v>
      </c>
      <c r="C10" s="58"/>
      <c r="D10" s="58"/>
      <c r="E10" s="69">
        <v>0</v>
      </c>
      <c r="F10" s="68"/>
      <c r="G10" s="62"/>
      <c r="H10" s="62"/>
      <c r="I10" s="62"/>
    </row>
    <row r="11" spans="1:9">
      <c r="A11" s="71" t="s">
        <v>82</v>
      </c>
      <c r="B11" s="70">
        <v>99910000</v>
      </c>
      <c r="C11" s="58"/>
      <c r="D11" s="58"/>
      <c r="E11" s="69">
        <v>0</v>
      </c>
      <c r="F11" s="68"/>
      <c r="G11" s="62"/>
      <c r="H11" s="62"/>
      <c r="I11" s="62"/>
    </row>
    <row r="12" spans="1:9">
      <c r="A12" s="71" t="s">
        <v>81</v>
      </c>
      <c r="B12" s="70">
        <v>61817207</v>
      </c>
      <c r="C12" s="58"/>
      <c r="D12" s="58"/>
      <c r="E12" s="69">
        <v>0</v>
      </c>
      <c r="F12" s="68"/>
      <c r="G12" s="62"/>
      <c r="H12" s="62"/>
      <c r="I12" s="62"/>
    </row>
    <row r="13" spans="1:9">
      <c r="A13" s="67" t="s">
        <v>80</v>
      </c>
      <c r="B13" s="66">
        <v>181719183</v>
      </c>
      <c r="C13" s="63"/>
      <c r="D13" s="65"/>
      <c r="E13" s="64">
        <v>0</v>
      </c>
      <c r="F13" s="63"/>
      <c r="G13" s="62"/>
      <c r="H13" s="62"/>
      <c r="I13" s="62"/>
    </row>
    <row r="14" spans="1:9" ht="110.25" customHeight="1">
      <c r="A14" s="15" t="s">
        <v>79</v>
      </c>
      <c r="B14" s="15"/>
      <c r="C14" s="15"/>
      <c r="D14" s="15"/>
      <c r="E14" s="15"/>
      <c r="F14" s="15"/>
    </row>
    <row r="15" spans="1:9" ht="64.5" customHeight="1">
      <c r="A15" s="15" t="s">
        <v>78</v>
      </c>
      <c r="B15" s="15"/>
      <c r="C15" s="15"/>
      <c r="D15" s="15"/>
      <c r="E15" s="15"/>
      <c r="F15" s="15"/>
    </row>
    <row r="16" spans="1:9" ht="26.25" customHeight="1">
      <c r="A16" s="15"/>
      <c r="B16" s="61"/>
      <c r="C16" s="61"/>
      <c r="D16" s="15"/>
      <c r="E16" s="15"/>
      <c r="F16" s="15"/>
    </row>
    <row r="18" spans="1:5">
      <c r="D18" s="60"/>
    </row>
    <row r="19" spans="1:5">
      <c r="D19" s="60"/>
    </row>
    <row r="20" spans="1:5">
      <c r="D20" s="60"/>
    </row>
    <row r="21" spans="1:5">
      <c r="D21" s="60"/>
    </row>
    <row r="22" spans="1:5">
      <c r="A22" s="59"/>
      <c r="B22" s="58"/>
      <c r="C22" s="58"/>
      <c r="D22" s="58"/>
      <c r="E22" s="58"/>
    </row>
  </sheetData>
  <mergeCells count="9">
    <mergeCell ref="B1:C1"/>
    <mergeCell ref="A14:F14"/>
    <mergeCell ref="A15:F15"/>
    <mergeCell ref="A16:F16"/>
    <mergeCell ref="A2:F2"/>
    <mergeCell ref="A3:F3"/>
    <mergeCell ref="A5:A6"/>
    <mergeCell ref="B5:C5"/>
    <mergeCell ref="E5:F5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8"/>
  <sheetViews>
    <sheetView workbookViewId="0">
      <selection activeCell="I9" sqref="I9"/>
    </sheetView>
  </sheetViews>
  <sheetFormatPr baseColWidth="10" defaultRowHeight="15"/>
  <cols>
    <col min="1" max="1" width="3.7109375" customWidth="1"/>
    <col min="2" max="2" width="36.28515625" customWidth="1"/>
    <col min="3" max="3" width="39" customWidth="1"/>
    <col min="4" max="4" width="32.28515625" customWidth="1"/>
    <col min="12" max="12" width="24.7109375" customWidth="1"/>
  </cols>
  <sheetData>
    <row r="1" spans="1:12" ht="15.75" thickBot="1"/>
    <row r="2" spans="1:12" ht="19.5" thickBot="1">
      <c r="B2" s="39" t="s">
        <v>55</v>
      </c>
      <c r="C2" s="37"/>
      <c r="D2" s="107" t="s">
        <v>54</v>
      </c>
    </row>
    <row r="3" spans="1:12" ht="26.25">
      <c r="A3" s="106" t="s">
        <v>105</v>
      </c>
      <c r="B3" s="106"/>
      <c r="C3" s="106"/>
      <c r="D3" s="106"/>
    </row>
    <row r="4" spans="1:12" ht="18.75">
      <c r="A4" s="41" t="s">
        <v>104</v>
      </c>
      <c r="B4" s="41"/>
      <c r="C4" s="41"/>
      <c r="D4" s="41"/>
      <c r="J4" s="105" t="s">
        <v>103</v>
      </c>
      <c r="K4" s="105"/>
      <c r="L4" s="105"/>
    </row>
    <row r="5" spans="1:12" ht="18.75">
      <c r="A5" s="31"/>
      <c r="B5" s="31"/>
      <c r="C5" s="104" t="s">
        <v>50</v>
      </c>
      <c r="D5" s="104"/>
    </row>
    <row r="6" spans="1:12">
      <c r="A6" s="103"/>
      <c r="B6" s="103" t="s">
        <v>102</v>
      </c>
      <c r="C6" s="103" t="s">
        <v>101</v>
      </c>
      <c r="D6" s="101"/>
      <c r="K6">
        <v>5</v>
      </c>
      <c r="L6" t="s">
        <v>100</v>
      </c>
    </row>
    <row r="7" spans="1:12" ht="29.25">
      <c r="A7" s="103" t="s">
        <v>99</v>
      </c>
      <c r="B7" s="102"/>
      <c r="C7" s="102" t="s">
        <v>67</v>
      </c>
      <c r="D7" s="101" t="s">
        <v>98</v>
      </c>
      <c r="J7" s="98"/>
      <c r="K7">
        <v>17</v>
      </c>
      <c r="L7" t="s">
        <v>97</v>
      </c>
    </row>
    <row r="8" spans="1:12">
      <c r="A8" s="100">
        <v>1</v>
      </c>
      <c r="B8" s="100">
        <v>5</v>
      </c>
      <c r="C8" s="100">
        <v>23</v>
      </c>
      <c r="D8" s="99">
        <f>+(B8/C8)*100</f>
        <v>21.739130434782609</v>
      </c>
      <c r="E8" s="94" t="s">
        <v>96</v>
      </c>
      <c r="I8">
        <v>169354</v>
      </c>
      <c r="J8" s="98"/>
      <c r="K8">
        <v>1</v>
      </c>
      <c r="L8" t="s">
        <v>95</v>
      </c>
    </row>
    <row r="9" spans="1:12">
      <c r="A9" s="100">
        <v>2</v>
      </c>
      <c r="B9" s="100">
        <v>1</v>
      </c>
      <c r="C9" s="100">
        <v>23</v>
      </c>
      <c r="D9" s="99">
        <f>+(B9/C9)*100</f>
        <v>4.3478260869565215</v>
      </c>
      <c r="E9" s="94" t="s">
        <v>94</v>
      </c>
      <c r="I9">
        <v>170586</v>
      </c>
      <c r="J9" s="98"/>
    </row>
    <row r="10" spans="1:12" ht="15.75" thickBot="1">
      <c r="A10" s="100">
        <v>3</v>
      </c>
      <c r="B10" s="100">
        <v>17</v>
      </c>
      <c r="C10" s="100">
        <v>23</v>
      </c>
      <c r="D10" s="99">
        <f>+(B10/C10)*100</f>
        <v>73.91304347826086</v>
      </c>
      <c r="E10" s="94" t="s">
        <v>93</v>
      </c>
      <c r="I10">
        <v>169772</v>
      </c>
      <c r="J10" s="98"/>
    </row>
    <row r="11" spans="1:12" ht="15.75" thickBot="1">
      <c r="A11" s="96"/>
      <c r="B11" s="96"/>
      <c r="C11" s="96"/>
      <c r="D11" s="95"/>
      <c r="E11" s="94"/>
      <c r="K11" s="97">
        <f>SUM(K6:K10)</f>
        <v>23</v>
      </c>
    </row>
    <row r="12" spans="1:12">
      <c r="A12" s="96"/>
      <c r="B12" s="96"/>
      <c r="C12" s="96"/>
      <c r="D12" s="95"/>
      <c r="E12" s="94"/>
      <c r="J12" s="83"/>
    </row>
    <row r="13" spans="1:12" ht="15.75" thickBot="1">
      <c r="A13" s="93"/>
      <c r="B13" s="92"/>
      <c r="C13" s="92"/>
      <c r="D13" s="91"/>
      <c r="E13" s="90"/>
    </row>
    <row r="14" spans="1:12">
      <c r="A14" s="89"/>
      <c r="B14" s="88">
        <f>SUM(B8:B13)</f>
        <v>23</v>
      </c>
      <c r="C14" s="88">
        <f>SUM(C8:C13)/3</f>
        <v>23</v>
      </c>
      <c r="D14" s="88">
        <f>SUM(D8:D13)</f>
        <v>100</v>
      </c>
      <c r="E14" s="87">
        <f>+B14/C14*100</f>
        <v>100</v>
      </c>
    </row>
    <row r="15" spans="1:12" ht="31.5" customHeight="1">
      <c r="A15" s="86"/>
      <c r="B15" s="85"/>
      <c r="C15" s="85"/>
      <c r="D15" s="85"/>
      <c r="E15" s="84"/>
    </row>
    <row r="16" spans="1:12" ht="36" customHeight="1">
      <c r="A16" s="15"/>
      <c r="B16" s="15"/>
      <c r="C16" s="15"/>
      <c r="D16" s="15"/>
      <c r="J16" s="83"/>
    </row>
    <row r="17" spans="1:4" ht="29.25" customHeight="1">
      <c r="A17" s="15"/>
      <c r="B17" s="15"/>
      <c r="C17" s="15"/>
      <c r="D17" s="15"/>
    </row>
    <row r="18" spans="1:4">
      <c r="A18" s="15"/>
      <c r="B18" s="15"/>
      <c r="C18" s="15"/>
      <c r="D18" s="15"/>
    </row>
  </sheetData>
  <mergeCells count="9">
    <mergeCell ref="J4:L4"/>
    <mergeCell ref="A18:D18"/>
    <mergeCell ref="B2:C2"/>
    <mergeCell ref="A3:D3"/>
    <mergeCell ref="A4:D4"/>
    <mergeCell ref="C5:D5"/>
    <mergeCell ref="A15:D15"/>
    <mergeCell ref="A16:D16"/>
    <mergeCell ref="A17:D17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6:S52"/>
  <sheetViews>
    <sheetView showGridLines="0" zoomScaleSheetLayoutView="70" workbookViewId="0">
      <pane ySplit="9" topLeftCell="A10" activePane="bottomLeft" state="frozen"/>
      <selection pane="bottomLeft" activeCell="J23" sqref="J23:J24"/>
    </sheetView>
  </sheetViews>
  <sheetFormatPr baseColWidth="10" defaultColWidth="11.42578125" defaultRowHeight="11.25"/>
  <cols>
    <col min="1" max="1" width="1.85546875" style="114" customWidth="1"/>
    <col min="2" max="2" width="3.140625" style="113" bestFit="1" customWidth="1"/>
    <col min="3" max="4" width="15" style="113" customWidth="1"/>
    <col min="5" max="5" width="28.85546875" style="112" customWidth="1"/>
    <col min="6" max="6" width="12.28515625" style="111" hidden="1" customWidth="1"/>
    <col min="7" max="7" width="14.5703125" style="111" hidden="1" customWidth="1"/>
    <col min="8" max="8" width="7.5703125" style="110" hidden="1" customWidth="1"/>
    <col min="9" max="9" width="15.140625" style="109" bestFit="1" customWidth="1"/>
    <col min="10" max="10" width="15.42578125" style="109" customWidth="1"/>
    <col min="11" max="12" width="15" style="109" customWidth="1"/>
    <col min="13" max="13" width="18.140625" style="109" bestFit="1" customWidth="1"/>
    <col min="14" max="14" width="19.140625" style="109" customWidth="1"/>
    <col min="15" max="15" width="21.7109375" style="109" customWidth="1"/>
    <col min="16" max="19" width="19.140625" style="109" customWidth="1"/>
    <col min="20" max="16384" width="11.42578125" style="108"/>
  </cols>
  <sheetData>
    <row r="6" spans="1:19" ht="15">
      <c r="M6" s="139"/>
      <c r="N6" s="139"/>
      <c r="O6" s="140"/>
      <c r="P6" s="139"/>
      <c r="Q6" s="139"/>
      <c r="R6" s="139"/>
      <c r="S6" s="139"/>
    </row>
    <row r="7" spans="1:19" ht="30.75" thickBot="1">
      <c r="E7" s="138" t="s">
        <v>130</v>
      </c>
    </row>
    <row r="8" spans="1:19" ht="13.5" thickBot="1">
      <c r="I8" s="137">
        <f>+SUBTOTAL(9,I10:I10)</f>
        <v>1000000</v>
      </c>
      <c r="J8" s="137">
        <f>+SUBTOTAL(9,J10:J10)</f>
        <v>1000000</v>
      </c>
      <c r="K8" s="137">
        <f>+SUBTOTAL(9,K10:K10)</f>
        <v>750000</v>
      </c>
      <c r="L8" s="137">
        <f>+SUBTOTAL(9,L10:L10)</f>
        <v>209899.95</v>
      </c>
      <c r="M8" s="137">
        <f>+SUBTOTAL(9,M10:M10)</f>
        <v>209899.95</v>
      </c>
      <c r="N8" s="137">
        <f>+SUBTOTAL(9,N10:N10)</f>
        <v>209899.95</v>
      </c>
      <c r="O8" s="137"/>
      <c r="P8" s="137"/>
      <c r="Q8" s="137"/>
      <c r="R8" s="137"/>
      <c r="S8" s="137"/>
    </row>
    <row r="9" spans="1:19" s="126" customFormat="1" ht="25.5" customHeight="1">
      <c r="A9" s="136"/>
      <c r="B9" s="135" t="s">
        <v>129</v>
      </c>
      <c r="C9" s="135" t="s">
        <v>128</v>
      </c>
      <c r="D9" s="135"/>
      <c r="E9" s="134" t="s">
        <v>127</v>
      </c>
      <c r="F9" s="133" t="s">
        <v>126</v>
      </c>
      <c r="G9" s="132"/>
      <c r="H9" s="131" t="s">
        <v>125</v>
      </c>
      <c r="I9" s="130" t="s">
        <v>124</v>
      </c>
      <c r="J9" s="130" t="s">
        <v>123</v>
      </c>
      <c r="K9" s="129" t="s">
        <v>122</v>
      </c>
      <c r="L9" s="128" t="s">
        <v>121</v>
      </c>
      <c r="M9" s="128" t="s">
        <v>120</v>
      </c>
      <c r="N9" s="128" t="s">
        <v>119</v>
      </c>
      <c r="O9" s="127" t="s">
        <v>118</v>
      </c>
      <c r="P9" s="127" t="s">
        <v>117</v>
      </c>
      <c r="Q9" s="127" t="s">
        <v>116</v>
      </c>
      <c r="R9" s="127" t="s">
        <v>115</v>
      </c>
      <c r="S9" s="127"/>
    </row>
    <row r="10" spans="1:19" ht="45">
      <c r="A10" s="125"/>
      <c r="B10" s="124">
        <v>1</v>
      </c>
      <c r="C10" s="124" t="s">
        <v>114</v>
      </c>
      <c r="D10" s="124" t="s">
        <v>113</v>
      </c>
      <c r="E10" s="123" t="s">
        <v>112</v>
      </c>
      <c r="F10" s="122" t="s">
        <v>111</v>
      </c>
      <c r="G10" s="122" t="s">
        <v>97</v>
      </c>
      <c r="H10" s="121">
        <v>618.74</v>
      </c>
      <c r="I10" s="120">
        <v>1000000</v>
      </c>
      <c r="J10" s="120">
        <v>1000000</v>
      </c>
      <c r="K10" s="120">
        <f>+J10*0.75</f>
        <v>750000</v>
      </c>
      <c r="L10" s="120">
        <v>209899.95</v>
      </c>
      <c r="M10" s="120">
        <v>209899.95</v>
      </c>
      <c r="N10" s="120">
        <v>209899.95</v>
      </c>
      <c r="O10" s="117" t="s">
        <v>107</v>
      </c>
      <c r="P10" s="120"/>
      <c r="Q10" s="119">
        <f>+R10*S10</f>
        <v>0.20989995</v>
      </c>
      <c r="R10" s="119">
        <v>1</v>
      </c>
      <c r="S10" s="118">
        <f>+N10/J10</f>
        <v>0.20989995</v>
      </c>
    </row>
    <row r="11" spans="1:19" ht="54">
      <c r="A11" s="125"/>
      <c r="B11" s="124">
        <v>2</v>
      </c>
      <c r="C11" s="124" t="s">
        <v>110</v>
      </c>
      <c r="D11" s="124" t="s">
        <v>109</v>
      </c>
      <c r="E11" s="123" t="s">
        <v>108</v>
      </c>
      <c r="F11" s="122"/>
      <c r="G11" s="122"/>
      <c r="H11" s="121"/>
      <c r="I11" s="120">
        <v>7500000</v>
      </c>
      <c r="J11" s="120">
        <v>7500000</v>
      </c>
      <c r="K11" s="120">
        <v>5625000</v>
      </c>
      <c r="L11" s="120">
        <v>291746.17</v>
      </c>
      <c r="M11" s="120">
        <v>291746.17</v>
      </c>
      <c r="N11" s="120">
        <v>0</v>
      </c>
      <c r="O11" s="117" t="s">
        <v>106</v>
      </c>
      <c r="P11" s="120"/>
      <c r="Q11" s="119">
        <f>+R11*S11</f>
        <v>0</v>
      </c>
      <c r="R11" s="119">
        <v>0</v>
      </c>
      <c r="S11" s="118">
        <f>+N11/J11</f>
        <v>0</v>
      </c>
    </row>
    <row r="12" spans="1:19">
      <c r="E12" s="116"/>
      <c r="I12" s="115"/>
      <c r="J12" s="115"/>
      <c r="K12" s="115"/>
      <c r="L12" s="115"/>
      <c r="M12" s="115"/>
      <c r="N12" s="115"/>
      <c r="O12" s="115" t="s">
        <v>107</v>
      </c>
      <c r="P12" s="115" t="s">
        <v>27</v>
      </c>
      <c r="Q12" s="115"/>
      <c r="R12" s="115"/>
      <c r="S12" s="115"/>
    </row>
    <row r="13" spans="1:19">
      <c r="E13" s="116"/>
      <c r="I13" s="115"/>
      <c r="J13" s="115"/>
      <c r="K13" s="115"/>
      <c r="L13" s="115"/>
      <c r="M13" s="115"/>
      <c r="N13" s="115"/>
      <c r="O13" s="117" t="s">
        <v>106</v>
      </c>
      <c r="P13" s="115" t="s">
        <v>27</v>
      </c>
      <c r="Q13" s="115"/>
      <c r="R13" s="115"/>
      <c r="S13" s="115"/>
    </row>
    <row r="14" spans="1:19">
      <c r="E14" s="116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</row>
    <row r="15" spans="1:19">
      <c r="E15" s="116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</row>
    <row r="16" spans="1:19">
      <c r="E16" s="116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</row>
    <row r="17" spans="5:19">
      <c r="E17" s="116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</row>
    <row r="18" spans="5:19">
      <c r="E18" s="116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</row>
    <row r="19" spans="5:19">
      <c r="E19" s="116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</row>
    <row r="20" spans="5:19">
      <c r="E20" s="116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</row>
    <row r="21" spans="5:19">
      <c r="E21" s="116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</row>
    <row r="22" spans="5:19">
      <c r="E22" s="116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</row>
    <row r="23" spans="5:19">
      <c r="E23" s="116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</row>
    <row r="24" spans="5:19">
      <c r="E24" s="116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</row>
    <row r="25" spans="5:19">
      <c r="E25" s="116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</row>
    <row r="26" spans="5:19">
      <c r="E26" s="116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</row>
    <row r="27" spans="5:19">
      <c r="E27" s="116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</row>
    <row r="28" spans="5:19">
      <c r="E28" s="116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</row>
    <row r="29" spans="5:19">
      <c r="E29" s="116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</row>
    <row r="30" spans="5:19">
      <c r="E30" s="116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</row>
    <row r="31" spans="5:19">
      <c r="E31" s="116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5:19">
      <c r="E32" s="116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5:19">
      <c r="E33" s="116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</row>
    <row r="34" spans="5:19">
      <c r="E34" s="116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5:19">
      <c r="E35" s="116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</row>
    <row r="36" spans="5:19">
      <c r="E36" s="116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5:19">
      <c r="E37" s="116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</row>
    <row r="38" spans="5:19">
      <c r="E38" s="116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39" spans="5:19">
      <c r="E39" s="116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</row>
    <row r="40" spans="5:19">
      <c r="E40" s="116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</row>
    <row r="41" spans="5:19">
      <c r="E41" s="116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</row>
    <row r="42" spans="5:19">
      <c r="E42" s="116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</row>
    <row r="43" spans="5:19">
      <c r="E43" s="116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</row>
    <row r="44" spans="5:19">
      <c r="E44" s="116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</row>
    <row r="45" spans="5:19">
      <c r="E45" s="116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</row>
    <row r="46" spans="5:19">
      <c r="E46" s="116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</row>
    <row r="47" spans="5:19">
      <c r="E47" s="116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</row>
    <row r="48" spans="5:19">
      <c r="E48" s="116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</row>
    <row r="49" spans="5:19">
      <c r="E49" s="116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</row>
    <row r="50" spans="5:19">
      <c r="E50" s="116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</row>
    <row r="51" spans="5:19">
      <c r="E51" s="116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</row>
    <row r="52" spans="5:19">
      <c r="E52" s="116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</row>
  </sheetData>
  <autoFilter ref="A9:S10">
    <filterColumn colId="5" showButton="0"/>
  </autoFilter>
  <mergeCells count="1">
    <mergeCell ref="F9:G9"/>
  </mergeCells>
  <printOptions horizontalCentered="1"/>
  <pageMargins left="0.19685039370078741" right="0.19685039370078741" top="0.19685039370078741" bottom="0.19685039370078741" header="0" footer="0"/>
  <pageSetup scale="70" fitToHeight="0" orientation="portrait" horizontalDpi="4294967295" verticalDpi="4294967295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6:CN305"/>
  <sheetViews>
    <sheetView showGridLines="0" zoomScaleSheetLayoutView="70" workbookViewId="0">
      <selection activeCell="E11" sqref="E11"/>
    </sheetView>
  </sheetViews>
  <sheetFormatPr baseColWidth="10" defaultColWidth="11.42578125" defaultRowHeight="11.25"/>
  <cols>
    <col min="1" max="1" width="1.85546875" style="114" customWidth="1"/>
    <col min="2" max="2" width="3.140625" style="113" bestFit="1" customWidth="1"/>
    <col min="3" max="3" width="6" style="113" bestFit="1" customWidth="1"/>
    <col min="4" max="4" width="15" style="113" customWidth="1"/>
    <col min="5" max="5" width="28.85546875" style="112" customWidth="1"/>
    <col min="6" max="6" width="12.28515625" style="142" customWidth="1"/>
    <col min="7" max="7" width="14.5703125" style="142" customWidth="1"/>
    <col min="8" max="8" width="7.5703125" style="116" customWidth="1"/>
    <col min="9" max="9" width="15.140625" style="115" customWidth="1"/>
    <col min="10" max="10" width="15.42578125" style="115" customWidth="1"/>
    <col min="11" max="12" width="15" style="115" customWidth="1"/>
    <col min="13" max="13" width="16.85546875" style="115" customWidth="1"/>
    <col min="14" max="17" width="19.140625" style="115" customWidth="1"/>
    <col min="18" max="19" width="19.140625" style="109" customWidth="1"/>
    <col min="20" max="20" width="16.7109375" style="109" customWidth="1"/>
    <col min="21" max="21" width="16.42578125" style="141" customWidth="1"/>
    <col min="22" max="22" width="12.140625" style="141" bestFit="1" customWidth="1"/>
    <col min="23" max="23" width="12.42578125" style="141" customWidth="1"/>
    <col min="24" max="25" width="12.42578125" style="141" bestFit="1" customWidth="1"/>
    <col min="26" max="26" width="12.140625" style="141" bestFit="1" customWidth="1"/>
    <col min="27" max="27" width="16.42578125" style="141" bestFit="1" customWidth="1"/>
    <col min="28" max="28" width="11.85546875" style="141" bestFit="1" customWidth="1"/>
    <col min="29" max="29" width="12.140625" style="141" bestFit="1" customWidth="1"/>
    <col min="30" max="33" width="12.42578125" style="141" bestFit="1" customWidth="1"/>
    <col min="34" max="34" width="12.42578125" style="141" customWidth="1"/>
    <col min="35" max="37" width="10" style="141" customWidth="1"/>
    <col min="38" max="38" width="12.42578125" style="141" customWidth="1"/>
    <col min="39" max="40" width="10" style="141" customWidth="1"/>
    <col min="41" max="41" width="12.42578125" style="141" customWidth="1"/>
    <col min="42" max="87" width="14.5703125" style="141" customWidth="1"/>
    <col min="88" max="88" width="6.28515625" style="108" customWidth="1"/>
    <col min="89" max="89" width="14.28515625" style="108" bestFit="1" customWidth="1"/>
    <col min="90" max="90" width="58.140625" style="108" customWidth="1"/>
    <col min="91" max="16384" width="11.42578125" style="108"/>
  </cols>
  <sheetData>
    <row r="6" spans="1:92" ht="30.75" thickBot="1">
      <c r="E6" s="138" t="s">
        <v>258</v>
      </c>
      <c r="T6" s="109" t="e">
        <f>+#REF!+T7</f>
        <v>#REF!</v>
      </c>
      <c r="AP6" s="174" t="s">
        <v>257</v>
      </c>
      <c r="AQ6" s="174"/>
      <c r="AR6" s="173">
        <f>+SUBTOTAL(9,AP9:BP299)</f>
        <v>15202880.84</v>
      </c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</row>
    <row r="7" spans="1:92" ht="13.5" thickBot="1">
      <c r="I7" s="172">
        <f>+SUBTOTAL(9,I9:I31)</f>
        <v>49116851.000000007</v>
      </c>
      <c r="J7" s="172">
        <f>+SUBTOTAL(9,J9:J31)</f>
        <v>49116850.880000003</v>
      </c>
      <c r="K7" s="172">
        <f>+SUBTOTAL(9,K9:K31)</f>
        <v>44205166.000000007</v>
      </c>
      <c r="L7" s="172">
        <f>+SUBTOTAL(9,L9:L31)</f>
        <v>46868181.660000004</v>
      </c>
      <c r="M7" s="172">
        <f>+SUBTOTAL(9,M9:M31)</f>
        <v>46868181.660000004</v>
      </c>
      <c r="N7" s="172">
        <f>+SUBTOTAL(9,N9:N31)</f>
        <v>14060454.489999998</v>
      </c>
      <c r="O7" s="172"/>
      <c r="P7" s="172"/>
      <c r="Q7" s="172"/>
      <c r="R7" s="137"/>
      <c r="S7" s="137"/>
      <c r="T7" s="137">
        <f>SUM(T9:T31)</f>
        <v>29263335.330000002</v>
      </c>
      <c r="U7" s="170">
        <f>+SUBTOTAL(9,U9:U31)</f>
        <v>48159.56</v>
      </c>
      <c r="V7" s="170">
        <f>+SUBTOTAL(9,V9:V31)</f>
        <v>183688.35</v>
      </c>
      <c r="W7" s="170">
        <f>+SUBTOTAL(9,W9:W31)</f>
        <v>1123305.8400000001</v>
      </c>
      <c r="X7" s="170">
        <f>+SUBTOTAL(9,X9:X31)</f>
        <v>480538.71</v>
      </c>
      <c r="Y7" s="170">
        <f>+SUBTOTAL(9,Y9:Y31)</f>
        <v>387611.29</v>
      </c>
      <c r="Z7" s="170">
        <f>+SUBTOTAL(9,Z9:Z31)</f>
        <v>433751.89</v>
      </c>
      <c r="AA7" s="170">
        <f>+SUBTOTAL(9,AA9:AA31)</f>
        <v>2004712.6</v>
      </c>
      <c r="AB7" s="170">
        <f>+SUBTOTAL(9,AB9:AB31)</f>
        <v>524847.41</v>
      </c>
      <c r="AC7" s="170">
        <f>+SUBTOTAL(9,AC9:AC31)</f>
        <v>136358.85</v>
      </c>
      <c r="AD7" s="170">
        <f>+SUBTOTAL(9,AD9:AD31)</f>
        <v>700243.14</v>
      </c>
      <c r="AE7" s="170">
        <f>+SUBTOTAL(9,AE9:AE31)</f>
        <v>456998.49</v>
      </c>
      <c r="AF7" s="170">
        <f>+SUBTOTAL(9,AF9:AF31)</f>
        <v>762371.54</v>
      </c>
      <c r="AG7" s="170">
        <f>+SUBTOTAL(9,AG9:AG31)</f>
        <v>490230.36</v>
      </c>
      <c r="AH7" s="170">
        <f>+SUBTOTAL(9,AH9:AH31)</f>
        <v>1659210.87</v>
      </c>
      <c r="AI7" s="170">
        <f>+SUBTOTAL(9,AI9:AI31)</f>
        <v>29725.66</v>
      </c>
      <c r="AJ7" s="170">
        <f>+SUBTOTAL(9,AJ9:AJ31)</f>
        <v>51624.91</v>
      </c>
      <c r="AK7" s="170">
        <f>+SUBTOTAL(9,AK9:AK31)</f>
        <v>237722.57</v>
      </c>
      <c r="AL7" s="170">
        <f>+SUBTOTAL(9,AL9:AL31)</f>
        <v>1522265.94</v>
      </c>
      <c r="AM7" s="170">
        <f>+SUBTOTAL(9,AM9:AM31)</f>
        <v>752147.34</v>
      </c>
      <c r="AN7" s="170">
        <f>+SUBTOTAL(9,AN9:AN31)</f>
        <v>610270.93999999994</v>
      </c>
      <c r="AO7" s="170">
        <f>+SUBTOTAL(9,AO9:AO31)</f>
        <v>1464668.23</v>
      </c>
      <c r="AP7" s="171">
        <f>+SUBTOTAL(9,AP9:AP31)</f>
        <v>514054.77</v>
      </c>
      <c r="AQ7" s="171">
        <f>+SUBTOTAL(9,AQ9:AQ31)</f>
        <v>68107.42</v>
      </c>
      <c r="AR7" s="171">
        <f>+SUBTOTAL(9,AR9:AR31)</f>
        <v>1669961.03</v>
      </c>
      <c r="AS7" s="171">
        <f>+SUBTOTAL(9,AS9:AS31)</f>
        <v>1094000.2</v>
      </c>
      <c r="AT7" s="171">
        <f>+SUBTOTAL(9,AT9:AT31)</f>
        <v>569526.35</v>
      </c>
      <c r="AU7" s="171">
        <f>+SUBTOTAL(9,AU9:AU31)</f>
        <v>223070.41</v>
      </c>
      <c r="AV7" s="171">
        <f>+SUBTOTAL(9,AV9:AV31)</f>
        <v>152258.68</v>
      </c>
      <c r="AW7" s="171">
        <f>+SUBTOTAL(9,AW9:AW31)</f>
        <v>1472849.64</v>
      </c>
      <c r="AX7" s="171">
        <f>+SUBTOTAL(9,AX9:AX31)</f>
        <v>50621.38</v>
      </c>
      <c r="AY7" s="171">
        <f>+SUBTOTAL(9,AY9:AY31)</f>
        <v>599583.98</v>
      </c>
      <c r="AZ7" s="171">
        <f>+SUBTOTAL(9,AZ9:AZ31)</f>
        <v>143707.18</v>
      </c>
      <c r="BA7" s="171">
        <f>+SUBTOTAL(9,BA9:BA31)</f>
        <v>273677.99</v>
      </c>
      <c r="BB7" s="171">
        <f>+SUBTOTAL(9,BB9:BB31)</f>
        <v>112372.3</v>
      </c>
      <c r="BC7" s="171">
        <f>+SUBTOTAL(9,BC9:BC31)</f>
        <v>154928.16</v>
      </c>
      <c r="BD7" s="171">
        <f>+SUBTOTAL(9,BD9:BD31)</f>
        <v>1326402.74</v>
      </c>
      <c r="BE7" s="171">
        <f>+SUBTOTAL(9,BE9:BE31)</f>
        <v>1143867.92</v>
      </c>
      <c r="BF7" s="171">
        <f>+SUBTOTAL(9,BF9:BF31)</f>
        <v>148245.84</v>
      </c>
      <c r="BG7" s="171">
        <f>+SUBTOTAL(9,BG9:BG31)</f>
        <v>515697.49</v>
      </c>
      <c r="BH7" s="171">
        <f>+SUBTOTAL(9,BH9:BH31)</f>
        <v>1549096.03</v>
      </c>
      <c r="BI7" s="171">
        <f>+SUBTOTAL(9,BI9:BI31)</f>
        <v>232364.41</v>
      </c>
      <c r="BJ7" s="171">
        <f>+SUBTOTAL(9,BJ9:BJ31)</f>
        <v>431533.89</v>
      </c>
      <c r="BK7" s="171">
        <f>+SUBTOTAL(9,BK9:BK31)</f>
        <v>17666.099999999999</v>
      </c>
      <c r="BL7" s="171">
        <f>+SUBTOTAL(9,BL9:BL31)</f>
        <v>1296467.6000000001</v>
      </c>
      <c r="BM7" s="171">
        <f>+SUBTOTAL(9,BM9:BM31)</f>
        <v>84804.64</v>
      </c>
      <c r="BN7" s="171">
        <f>+SUBTOTAL(9,BN9:BN31)</f>
        <v>691153.5</v>
      </c>
      <c r="BO7" s="171">
        <f>+SUBTOTAL(9,BO9:BO31)</f>
        <v>586838.81000000006</v>
      </c>
      <c r="BP7" s="171">
        <f>+SUBTOTAL(9,BP9:BP31)</f>
        <v>80022.38</v>
      </c>
      <c r="BQ7" s="170">
        <f>+SUBTOTAL(9,BQ9:BQ31)</f>
        <v>0</v>
      </c>
      <c r="BR7" s="170">
        <f>+SUBTOTAL(9,BR9:BR31)</f>
        <v>0</v>
      </c>
      <c r="BS7" s="170">
        <f>+SUBTOTAL(9,BS9:BS31)</f>
        <v>0</v>
      </c>
      <c r="BT7" s="170">
        <f>+SUBTOTAL(9,BT9:BT31)</f>
        <v>0</v>
      </c>
      <c r="BU7" s="170">
        <f>+SUBTOTAL(9,BU9:BU31)</f>
        <v>0</v>
      </c>
      <c r="BV7" s="170">
        <f>+SUBTOTAL(9,BV9:BV31)</f>
        <v>0</v>
      </c>
      <c r="BW7" s="170">
        <f>+SUBTOTAL(9,BW9:BW31)</f>
        <v>0</v>
      </c>
      <c r="BX7" s="170">
        <f>+SUBTOTAL(9,BX9:BX31)</f>
        <v>0</v>
      </c>
      <c r="BY7" s="170">
        <f>+SUBTOTAL(9,BY9:BY31)</f>
        <v>0</v>
      </c>
      <c r="BZ7" s="170">
        <f>+SUBTOTAL(9,BZ9:BZ31)</f>
        <v>0</v>
      </c>
      <c r="CA7" s="170">
        <f>+SUBTOTAL(9,CA9:CA31)</f>
        <v>0</v>
      </c>
      <c r="CB7" s="170">
        <f>+SUBTOTAL(9,CB9:CB31)</f>
        <v>0</v>
      </c>
      <c r="CC7" s="170">
        <f>+SUBTOTAL(9,CC9:CC31)</f>
        <v>0</v>
      </c>
      <c r="CD7" s="170">
        <f>+SUBTOTAL(9,CD9:CD31)</f>
        <v>0</v>
      </c>
      <c r="CE7" s="170">
        <f>+SUBTOTAL(9,CE9:CE31)</f>
        <v>0</v>
      </c>
      <c r="CF7" s="170">
        <f>+SUBTOTAL(9,CF9:CF31)</f>
        <v>0</v>
      </c>
      <c r="CG7" s="170">
        <f>+SUBTOTAL(9,CG9:CG31)</f>
        <v>0</v>
      </c>
      <c r="CH7" s="170">
        <f>+SUBTOTAL(9,CH9:CH31)</f>
        <v>0</v>
      </c>
      <c r="CI7" s="170">
        <f>+SUBTOTAL(9,CI9:CI31)</f>
        <v>0</v>
      </c>
    </row>
    <row r="8" spans="1:92" s="126" customFormat="1" ht="25.5" customHeight="1">
      <c r="A8" s="136"/>
      <c r="B8" s="135" t="s">
        <v>129</v>
      </c>
      <c r="C8" s="135" t="s">
        <v>256</v>
      </c>
      <c r="D8" s="135" t="s">
        <v>128</v>
      </c>
      <c r="E8" s="134" t="s">
        <v>127</v>
      </c>
      <c r="F8" s="169" t="s">
        <v>126</v>
      </c>
      <c r="G8" s="168"/>
      <c r="H8" s="167" t="s">
        <v>125</v>
      </c>
      <c r="I8" s="166" t="s">
        <v>124</v>
      </c>
      <c r="J8" s="166" t="s">
        <v>123</v>
      </c>
      <c r="K8" s="165" t="s">
        <v>122</v>
      </c>
      <c r="L8" s="164" t="s">
        <v>121</v>
      </c>
      <c r="M8" s="164" t="s">
        <v>120</v>
      </c>
      <c r="N8" s="164" t="s">
        <v>119</v>
      </c>
      <c r="O8" s="164" t="s">
        <v>118</v>
      </c>
      <c r="P8" s="164" t="s">
        <v>117</v>
      </c>
      <c r="Q8" s="164" t="s">
        <v>116</v>
      </c>
      <c r="R8" s="127" t="s">
        <v>115</v>
      </c>
      <c r="S8" s="127"/>
      <c r="T8" s="127" t="s">
        <v>119</v>
      </c>
      <c r="U8" s="163" t="s">
        <v>255</v>
      </c>
      <c r="V8" s="163" t="s">
        <v>254</v>
      </c>
      <c r="W8" s="163" t="s">
        <v>253</v>
      </c>
      <c r="X8" s="163" t="s">
        <v>252</v>
      </c>
      <c r="Y8" s="163" t="s">
        <v>251</v>
      </c>
      <c r="Z8" s="163" t="s">
        <v>250</v>
      </c>
      <c r="AA8" s="163" t="s">
        <v>249</v>
      </c>
      <c r="AB8" s="163" t="s">
        <v>248</v>
      </c>
      <c r="AC8" s="163" t="s">
        <v>247</v>
      </c>
      <c r="AD8" s="163" t="s">
        <v>246</v>
      </c>
      <c r="AE8" s="163" t="s">
        <v>245</v>
      </c>
      <c r="AF8" s="163" t="s">
        <v>244</v>
      </c>
      <c r="AG8" s="163" t="s">
        <v>243</v>
      </c>
      <c r="AH8" s="163" t="s">
        <v>242</v>
      </c>
      <c r="AI8" s="163" t="s">
        <v>241</v>
      </c>
      <c r="AJ8" s="163" t="s">
        <v>240</v>
      </c>
      <c r="AK8" s="163" t="s">
        <v>239</v>
      </c>
      <c r="AL8" s="163" t="s">
        <v>238</v>
      </c>
      <c r="AM8" s="163" t="s">
        <v>237</v>
      </c>
      <c r="AN8" s="163" t="s">
        <v>236</v>
      </c>
      <c r="AO8" s="163" t="s">
        <v>235</v>
      </c>
      <c r="AP8" s="162">
        <v>10003864</v>
      </c>
      <c r="AQ8" s="162">
        <v>10006544</v>
      </c>
      <c r="AR8" s="162">
        <v>10006548</v>
      </c>
      <c r="AS8" s="162">
        <v>10006545</v>
      </c>
      <c r="AT8" s="162">
        <v>10007598</v>
      </c>
      <c r="AU8" s="162">
        <v>10007602</v>
      </c>
      <c r="AV8" s="162">
        <v>10007859</v>
      </c>
      <c r="AW8" s="162">
        <v>10007863</v>
      </c>
      <c r="AX8" s="162">
        <v>10007868</v>
      </c>
      <c r="AY8" s="162">
        <v>10008442</v>
      </c>
      <c r="AZ8" s="162">
        <v>10008659</v>
      </c>
      <c r="BA8" s="162">
        <v>10010260</v>
      </c>
      <c r="BB8" s="162">
        <v>10010261</v>
      </c>
      <c r="BC8" s="162">
        <v>10010262</v>
      </c>
      <c r="BD8" s="162">
        <v>10010267</v>
      </c>
      <c r="BE8" s="162">
        <v>10010268</v>
      </c>
      <c r="BF8" s="162">
        <v>10010392</v>
      </c>
      <c r="BG8" s="162">
        <v>10010720</v>
      </c>
      <c r="BH8" s="162">
        <v>10011171</v>
      </c>
      <c r="BI8" s="162">
        <v>10011172</v>
      </c>
      <c r="BJ8" s="162">
        <v>10011174</v>
      </c>
      <c r="BK8" s="162">
        <v>10011235</v>
      </c>
      <c r="BL8" s="162">
        <v>10011237</v>
      </c>
      <c r="BM8" s="162">
        <v>10011399</v>
      </c>
      <c r="BN8" s="162">
        <v>10011404</v>
      </c>
      <c r="BO8" s="162">
        <v>10011410</v>
      </c>
      <c r="BP8" s="162">
        <v>10011589</v>
      </c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</row>
    <row r="9" spans="1:92" ht="54">
      <c r="A9" s="125"/>
      <c r="B9" s="124">
        <v>1</v>
      </c>
      <c r="C9" s="124">
        <v>33681</v>
      </c>
      <c r="D9" s="124" t="s">
        <v>233</v>
      </c>
      <c r="E9" s="123" t="s">
        <v>234</v>
      </c>
      <c r="F9" s="122" t="s">
        <v>111</v>
      </c>
      <c r="G9" s="122" t="s">
        <v>97</v>
      </c>
      <c r="H9" s="121">
        <v>618.74</v>
      </c>
      <c r="I9" s="120">
        <v>2334345.73</v>
      </c>
      <c r="J9" s="120">
        <v>2334345.73</v>
      </c>
      <c r="K9" s="120">
        <v>2100911.16</v>
      </c>
      <c r="L9" s="120">
        <v>2296365.92</v>
      </c>
      <c r="M9" s="120">
        <v>2296365.92</v>
      </c>
      <c r="N9" s="120">
        <v>700243.14</v>
      </c>
      <c r="O9" s="117" t="s">
        <v>137</v>
      </c>
      <c r="P9" s="120" t="s">
        <v>147</v>
      </c>
      <c r="Q9" s="119">
        <f>+R9*S9</f>
        <v>185.38396217770193</v>
      </c>
      <c r="R9" s="119">
        <v>618</v>
      </c>
      <c r="S9" s="118">
        <f>+N9/J9</f>
        <v>0.29997404883123291</v>
      </c>
      <c r="T9" s="120">
        <f>+SUBTOTAL(9,U9:CI9)</f>
        <v>2334143.81</v>
      </c>
      <c r="U9" s="148"/>
      <c r="V9" s="148"/>
      <c r="W9" s="148"/>
      <c r="X9" s="148"/>
      <c r="Y9" s="148"/>
      <c r="Z9" s="148"/>
      <c r="AA9" s="148"/>
      <c r="AB9" s="148"/>
      <c r="AC9" s="148"/>
      <c r="AD9" s="148">
        <v>700243.14</v>
      </c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>
        <v>1549096.03</v>
      </c>
      <c r="BI9" s="149"/>
      <c r="BJ9" s="149"/>
      <c r="BK9" s="149"/>
      <c r="BL9" s="149"/>
      <c r="BM9" s="149">
        <v>84804.64</v>
      </c>
      <c r="BN9" s="149"/>
      <c r="BO9" s="149"/>
      <c r="BP9" s="149"/>
      <c r="BQ9" s="149"/>
      <c r="BR9" s="149"/>
      <c r="BS9" s="149"/>
      <c r="BT9" s="149"/>
      <c r="BU9" s="149"/>
      <c r="BV9" s="149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7"/>
      <c r="CK9" s="108" t="s">
        <v>233</v>
      </c>
      <c r="CL9" s="108" t="s">
        <v>232</v>
      </c>
      <c r="CM9" s="108" t="s">
        <v>231</v>
      </c>
      <c r="CN9" s="108">
        <f>+CM9-C9</f>
        <v>0</v>
      </c>
    </row>
    <row r="10" spans="1:92" ht="63">
      <c r="A10" s="125"/>
      <c r="B10" s="124">
        <v>2</v>
      </c>
      <c r="C10" s="124">
        <v>33703</v>
      </c>
      <c r="D10" s="124" t="s">
        <v>229</v>
      </c>
      <c r="E10" s="123" t="s">
        <v>230</v>
      </c>
      <c r="F10" s="122" t="s">
        <v>111</v>
      </c>
      <c r="G10" s="122" t="s">
        <v>97</v>
      </c>
      <c r="H10" s="121">
        <v>384.8</v>
      </c>
      <c r="I10" s="120">
        <v>1533998.6199999999</v>
      </c>
      <c r="J10" s="120">
        <v>1533998.6199999999</v>
      </c>
      <c r="K10" s="120">
        <v>1380598.76</v>
      </c>
      <c r="L10" s="120">
        <v>1509040.46</v>
      </c>
      <c r="M10" s="120">
        <v>1509040.46</v>
      </c>
      <c r="N10" s="120">
        <v>456998.49</v>
      </c>
      <c r="O10" s="117" t="s">
        <v>137</v>
      </c>
      <c r="P10" s="120" t="s">
        <v>147</v>
      </c>
      <c r="Q10" s="119">
        <f>+R10*S10</f>
        <v>114.3986818971193</v>
      </c>
      <c r="R10" s="119">
        <v>384</v>
      </c>
      <c r="S10" s="120">
        <f>+N10/J10</f>
        <v>0.29791323410708154</v>
      </c>
      <c r="T10" s="120">
        <f>+SUBTOTAL(9,U10:CI10)</f>
        <v>1380516.4</v>
      </c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>
        <v>456998.49</v>
      </c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>
        <v>232364.41</v>
      </c>
      <c r="BJ10" s="149"/>
      <c r="BK10" s="149"/>
      <c r="BL10" s="149"/>
      <c r="BM10" s="149"/>
      <c r="BN10" s="149">
        <v>691153.5</v>
      </c>
      <c r="BO10" s="149"/>
      <c r="BP10" s="149"/>
      <c r="BQ10" s="149"/>
      <c r="BR10" s="149"/>
      <c r="BS10" s="149"/>
      <c r="BT10" s="149"/>
      <c r="BU10" s="149"/>
      <c r="BV10" s="149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7"/>
      <c r="CK10" s="108" t="s">
        <v>229</v>
      </c>
      <c r="CL10" s="108" t="s">
        <v>228</v>
      </c>
      <c r="CM10" s="108" t="s">
        <v>227</v>
      </c>
      <c r="CN10" s="108">
        <f>+CM10-C10</f>
        <v>0</v>
      </c>
    </row>
    <row r="11" spans="1:92" ht="45">
      <c r="A11" s="125"/>
      <c r="B11" s="124">
        <v>3</v>
      </c>
      <c r="C11" s="124">
        <v>33705</v>
      </c>
      <c r="D11" s="124" t="s">
        <v>225</v>
      </c>
      <c r="E11" s="123" t="s">
        <v>226</v>
      </c>
      <c r="F11" s="122" t="s">
        <v>111</v>
      </c>
      <c r="G11" s="122" t="s">
        <v>97</v>
      </c>
      <c r="H11" s="121">
        <v>674.97</v>
      </c>
      <c r="I11" s="120">
        <v>2541843.13</v>
      </c>
      <c r="J11" s="120">
        <v>2541843.13</v>
      </c>
      <c r="K11" s="120">
        <v>2287658.81</v>
      </c>
      <c r="L11" s="120">
        <v>2500487.34</v>
      </c>
      <c r="M11" s="120">
        <v>2500487.34</v>
      </c>
      <c r="N11" s="120">
        <v>762371.54</v>
      </c>
      <c r="O11" s="117" t="s">
        <v>137</v>
      </c>
      <c r="P11" s="120" t="s">
        <v>147</v>
      </c>
      <c r="Q11" s="119">
        <f>+R11*S11</f>
        <v>202.45182852806499</v>
      </c>
      <c r="R11" s="119">
        <v>675</v>
      </c>
      <c r="S11" s="120">
        <f>+N11/J11</f>
        <v>0.2999286348563926</v>
      </c>
      <c r="T11" s="120">
        <f>+SUBTOTAL(9,U11:CI11)</f>
        <v>1780744.2400000002</v>
      </c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>
        <v>762371.54</v>
      </c>
      <c r="AG11" s="148"/>
      <c r="AH11" s="148"/>
      <c r="AI11" s="148"/>
      <c r="AJ11" s="148"/>
      <c r="AK11" s="148"/>
      <c r="AL11" s="148"/>
      <c r="AM11" s="148"/>
      <c r="AN11" s="148"/>
      <c r="AO11" s="148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>
        <v>431533.89</v>
      </c>
      <c r="BK11" s="149"/>
      <c r="BL11" s="149"/>
      <c r="BM11" s="149"/>
      <c r="BN11" s="149"/>
      <c r="BO11" s="149">
        <v>586838.81000000006</v>
      </c>
      <c r="BP11" s="149"/>
      <c r="BQ11" s="149"/>
      <c r="BR11" s="149"/>
      <c r="BS11" s="149"/>
      <c r="BT11" s="149"/>
      <c r="BU11" s="149"/>
      <c r="BV11" s="149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7"/>
      <c r="CK11" s="108" t="s">
        <v>225</v>
      </c>
      <c r="CL11" s="108" t="s">
        <v>224</v>
      </c>
      <c r="CM11" s="108" t="s">
        <v>223</v>
      </c>
      <c r="CN11" s="108">
        <f>+CM11-C11</f>
        <v>0</v>
      </c>
    </row>
    <row r="12" spans="1:92" ht="54">
      <c r="A12" s="125"/>
      <c r="B12" s="124">
        <v>4</v>
      </c>
      <c r="C12" s="124">
        <v>33706</v>
      </c>
      <c r="D12" s="124" t="s">
        <v>221</v>
      </c>
      <c r="E12" s="151" t="s">
        <v>222</v>
      </c>
      <c r="F12" s="122" t="s">
        <v>152</v>
      </c>
      <c r="G12" s="122" t="s">
        <v>97</v>
      </c>
      <c r="H12" s="121">
        <v>564</v>
      </c>
      <c r="I12" s="120">
        <v>3744474.76</v>
      </c>
      <c r="J12" s="120">
        <v>3744474.76</v>
      </c>
      <c r="K12" s="120">
        <v>3370027.29</v>
      </c>
      <c r="L12" s="120">
        <v>3683552.16</v>
      </c>
      <c r="M12" s="120">
        <v>3683552.16</v>
      </c>
      <c r="N12" s="120">
        <v>1123305.8400000001</v>
      </c>
      <c r="O12" s="117" t="s">
        <v>136</v>
      </c>
      <c r="P12" s="120"/>
      <c r="Q12" s="119">
        <f>+R12*S12</f>
        <v>169.19448904497358</v>
      </c>
      <c r="R12" s="119">
        <v>564</v>
      </c>
      <c r="S12" s="120">
        <f>+N12/J12</f>
        <v>0.29999022880314463</v>
      </c>
      <c r="T12" s="120">
        <f>+SUBTOTAL(9,U12:CI12)</f>
        <v>1123305.8400000001</v>
      </c>
      <c r="U12" s="148"/>
      <c r="V12" s="148"/>
      <c r="W12" s="148">
        <v>1123305.8400000001</v>
      </c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7"/>
      <c r="CK12" s="108" t="s">
        <v>221</v>
      </c>
      <c r="CL12" s="108" t="s">
        <v>220</v>
      </c>
      <c r="CM12" s="108" t="s">
        <v>219</v>
      </c>
      <c r="CN12" s="108">
        <f>+CM12-C12</f>
        <v>0</v>
      </c>
    </row>
    <row r="13" spans="1:92" ht="36">
      <c r="A13" s="125"/>
      <c r="B13" s="124">
        <v>5</v>
      </c>
      <c r="C13" s="124">
        <v>33708</v>
      </c>
      <c r="D13" s="124" t="s">
        <v>217</v>
      </c>
      <c r="E13" s="151" t="s">
        <v>218</v>
      </c>
      <c r="F13" s="122" t="s">
        <v>152</v>
      </c>
      <c r="G13" s="122" t="s">
        <v>97</v>
      </c>
      <c r="H13" s="121">
        <v>212</v>
      </c>
      <c r="I13" s="120">
        <v>773273.16</v>
      </c>
      <c r="J13" s="120">
        <v>773273.16</v>
      </c>
      <c r="K13" s="120">
        <v>695945.84</v>
      </c>
      <c r="L13" s="120">
        <v>760692.01</v>
      </c>
      <c r="M13" s="120">
        <v>760692.01</v>
      </c>
      <c r="N13" s="120">
        <v>231847.91</v>
      </c>
      <c r="O13" s="117" t="s">
        <v>136</v>
      </c>
      <c r="P13" s="120" t="s">
        <v>147</v>
      </c>
      <c r="Q13" s="119">
        <f>+R13*S13</f>
        <v>63.563252240644168</v>
      </c>
      <c r="R13" s="119">
        <v>212</v>
      </c>
      <c r="S13" s="120">
        <f>+N13/J13</f>
        <v>0.2998266615124725</v>
      </c>
      <c r="T13" s="120">
        <f>+SUBTOTAL(9,U13:CI13)</f>
        <v>772826.3600000001</v>
      </c>
      <c r="U13" s="148">
        <v>48159.56</v>
      </c>
      <c r="V13" s="148">
        <v>183688.35</v>
      </c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>
        <v>273677.99</v>
      </c>
      <c r="BB13" s="149">
        <v>112372.3</v>
      </c>
      <c r="BC13" s="149">
        <v>154928.16</v>
      </c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7"/>
      <c r="CK13" s="108" t="s">
        <v>217</v>
      </c>
      <c r="CL13" s="108" t="s">
        <v>216</v>
      </c>
      <c r="CM13" s="108" t="s">
        <v>215</v>
      </c>
      <c r="CN13" s="108">
        <f>+CM13-C13</f>
        <v>0</v>
      </c>
    </row>
    <row r="14" spans="1:92" ht="54">
      <c r="A14" s="125"/>
      <c r="B14" s="124">
        <v>6</v>
      </c>
      <c r="C14" s="124">
        <v>33709</v>
      </c>
      <c r="D14" s="124" t="s">
        <v>213</v>
      </c>
      <c r="E14" s="151" t="s">
        <v>214</v>
      </c>
      <c r="F14" s="122" t="s">
        <v>152</v>
      </c>
      <c r="G14" s="122" t="s">
        <v>97</v>
      </c>
      <c r="H14" s="121">
        <v>454</v>
      </c>
      <c r="I14" s="120">
        <v>1603316.01</v>
      </c>
      <c r="J14" s="120">
        <v>1603316.01</v>
      </c>
      <c r="K14" s="120">
        <v>1442984.41</v>
      </c>
      <c r="L14" s="120">
        <v>1577230.06</v>
      </c>
      <c r="M14" s="120">
        <v>1577230.06</v>
      </c>
      <c r="N14" s="120">
        <v>480538.71</v>
      </c>
      <c r="O14" s="117" t="s">
        <v>135</v>
      </c>
      <c r="P14" s="120" t="s">
        <v>147</v>
      </c>
      <c r="Q14" s="119">
        <f>+R14*S14</f>
        <v>136.07085127279433</v>
      </c>
      <c r="R14" s="119">
        <v>454</v>
      </c>
      <c r="S14" s="120">
        <f>+N14/J14</f>
        <v>0.29971553143787294</v>
      </c>
      <c r="T14" s="120">
        <f>+SUBTOTAL(9,U14:CI14)</f>
        <v>1564119.83</v>
      </c>
      <c r="U14" s="148"/>
      <c r="V14" s="148"/>
      <c r="W14" s="148"/>
      <c r="X14" s="148">
        <v>480538.71</v>
      </c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9">
        <v>514054.77</v>
      </c>
      <c r="AQ14" s="149"/>
      <c r="AR14" s="149"/>
      <c r="AS14" s="149"/>
      <c r="AT14" s="149">
        <v>569526.35</v>
      </c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7"/>
      <c r="CK14" s="108" t="s">
        <v>213</v>
      </c>
      <c r="CL14" s="108" t="s">
        <v>212</v>
      </c>
      <c r="CM14" s="108" t="s">
        <v>211</v>
      </c>
      <c r="CN14" s="108">
        <f>+CM14-C14</f>
        <v>0</v>
      </c>
    </row>
    <row r="15" spans="1:92" ht="45">
      <c r="A15" s="125"/>
      <c r="B15" s="124">
        <v>7</v>
      </c>
      <c r="C15" s="124">
        <v>33711</v>
      </c>
      <c r="D15" s="124" t="s">
        <v>209</v>
      </c>
      <c r="E15" s="151" t="s">
        <v>210</v>
      </c>
      <c r="F15" s="122" t="s">
        <v>152</v>
      </c>
      <c r="G15" s="122" t="s">
        <v>97</v>
      </c>
      <c r="H15" s="121">
        <v>326</v>
      </c>
      <c r="I15" s="120">
        <v>1293545.8299999998</v>
      </c>
      <c r="J15" s="120">
        <v>1293545.8299999998</v>
      </c>
      <c r="K15" s="120">
        <v>1164191.25</v>
      </c>
      <c r="L15" s="120">
        <v>1272499.8400000001</v>
      </c>
      <c r="M15" s="120">
        <v>1272499.8400000001</v>
      </c>
      <c r="N15" s="120">
        <v>387611.29</v>
      </c>
      <c r="O15" s="117" t="s">
        <v>135</v>
      </c>
      <c r="P15" s="120"/>
      <c r="Q15" s="119">
        <f>+R15*S15</f>
        <v>97.685971079973271</v>
      </c>
      <c r="R15" s="119">
        <v>326</v>
      </c>
      <c r="S15" s="120">
        <f>+N15/J15</f>
        <v>0.29965021803672781</v>
      </c>
      <c r="T15" s="120">
        <f>+SUBTOTAL(9,U15:CI15)</f>
        <v>610681.69999999995</v>
      </c>
      <c r="U15" s="148"/>
      <c r="V15" s="148"/>
      <c r="W15" s="148"/>
      <c r="X15" s="148"/>
      <c r="Y15" s="148">
        <v>387611.29</v>
      </c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9"/>
      <c r="AQ15" s="149"/>
      <c r="AR15" s="149"/>
      <c r="AS15" s="149"/>
      <c r="AT15" s="149"/>
      <c r="AU15" s="149">
        <v>223070.41</v>
      </c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7"/>
      <c r="CK15" s="108" t="s">
        <v>209</v>
      </c>
      <c r="CL15" s="108" t="s">
        <v>208</v>
      </c>
      <c r="CM15" s="108" t="s">
        <v>207</v>
      </c>
      <c r="CN15" s="108">
        <f>+CM15-C15</f>
        <v>0</v>
      </c>
    </row>
    <row r="16" spans="1:92" ht="45">
      <c r="A16" s="125"/>
      <c r="B16" s="124">
        <v>8</v>
      </c>
      <c r="C16" s="124">
        <v>33713</v>
      </c>
      <c r="D16" s="124" t="s">
        <v>205</v>
      </c>
      <c r="E16" s="151" t="s">
        <v>206</v>
      </c>
      <c r="F16" s="122" t="s">
        <v>152</v>
      </c>
      <c r="G16" s="122" t="s">
        <v>97</v>
      </c>
      <c r="H16" s="121">
        <v>302</v>
      </c>
      <c r="I16" s="120">
        <v>1446728.88</v>
      </c>
      <c r="J16" s="120">
        <v>1446728.88</v>
      </c>
      <c r="K16" s="120">
        <v>1302055.99</v>
      </c>
      <c r="L16" s="120">
        <v>1423190.6</v>
      </c>
      <c r="M16" s="120">
        <v>1423190.6</v>
      </c>
      <c r="N16" s="120">
        <v>433751.89</v>
      </c>
      <c r="O16" s="117" t="s">
        <v>135</v>
      </c>
      <c r="P16" s="120"/>
      <c r="Q16" s="119">
        <f>+R16*S16</f>
        <v>90.544311785633269</v>
      </c>
      <c r="R16" s="119">
        <v>302</v>
      </c>
      <c r="S16" s="120">
        <f>+N16/J16</f>
        <v>0.299815601939183</v>
      </c>
      <c r="T16" s="120">
        <f>+SUBTOTAL(9,U16:CI16)</f>
        <v>433751.89</v>
      </c>
      <c r="U16" s="148"/>
      <c r="V16" s="148"/>
      <c r="W16" s="148"/>
      <c r="X16" s="148"/>
      <c r="Y16" s="148"/>
      <c r="Z16" s="148">
        <v>433751.89</v>
      </c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60"/>
      <c r="CK16" s="108" t="s">
        <v>205</v>
      </c>
      <c r="CL16" s="108" t="s">
        <v>204</v>
      </c>
      <c r="CM16" s="108" t="s">
        <v>203</v>
      </c>
      <c r="CN16" s="108">
        <f>+CM16-C16</f>
        <v>0</v>
      </c>
    </row>
    <row r="17" spans="1:92" ht="45">
      <c r="A17" s="125"/>
      <c r="B17" s="124">
        <v>9</v>
      </c>
      <c r="C17" s="124">
        <v>33720</v>
      </c>
      <c r="D17" s="124" t="s">
        <v>201</v>
      </c>
      <c r="E17" s="151" t="s">
        <v>202</v>
      </c>
      <c r="F17" s="150" t="s">
        <v>111</v>
      </c>
      <c r="G17" s="150" t="s">
        <v>97</v>
      </c>
      <c r="H17" s="121">
        <v>323</v>
      </c>
      <c r="I17" s="120">
        <v>455489.63</v>
      </c>
      <c r="J17" s="120">
        <v>455489.63</v>
      </c>
      <c r="K17" s="120">
        <v>409940.67</v>
      </c>
      <c r="L17" s="120">
        <v>448078.81</v>
      </c>
      <c r="M17" s="120">
        <v>448078.81</v>
      </c>
      <c r="N17" s="120">
        <v>136358.85</v>
      </c>
      <c r="O17" s="117" t="s">
        <v>134</v>
      </c>
      <c r="P17" s="120" t="s">
        <v>147</v>
      </c>
      <c r="Q17" s="119">
        <f>+R17*S17</f>
        <v>96.695743764792198</v>
      </c>
      <c r="R17" s="119">
        <v>323</v>
      </c>
      <c r="S17" s="120">
        <f>+N17/J17</f>
        <v>0.2993676277547746</v>
      </c>
      <c r="T17" s="120">
        <f>+SUBTOTAL(9,U17:CI17)</f>
        <v>454529.47</v>
      </c>
      <c r="U17" s="148"/>
      <c r="V17" s="148"/>
      <c r="W17" s="148"/>
      <c r="X17" s="148"/>
      <c r="Y17" s="148"/>
      <c r="Z17" s="148"/>
      <c r="AA17" s="148"/>
      <c r="AB17" s="148"/>
      <c r="AC17" s="148">
        <v>136358.85</v>
      </c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9"/>
      <c r="AQ17" s="149"/>
      <c r="AR17" s="149"/>
      <c r="AS17" s="149"/>
      <c r="AT17" s="149"/>
      <c r="AU17" s="149"/>
      <c r="AV17" s="149">
        <v>152258.68</v>
      </c>
      <c r="AW17" s="149"/>
      <c r="AX17" s="149"/>
      <c r="AY17" s="149"/>
      <c r="AZ17" s="149"/>
      <c r="BA17" s="149"/>
      <c r="BB17" s="149"/>
      <c r="BC17" s="149"/>
      <c r="BD17" s="149"/>
      <c r="BE17" s="149"/>
      <c r="BF17" s="149">
        <v>148245.84</v>
      </c>
      <c r="BG17" s="149"/>
      <c r="BH17" s="149"/>
      <c r="BI17" s="149"/>
      <c r="BJ17" s="149"/>
      <c r="BK17" s="149">
        <v>17666.099999999999</v>
      </c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7"/>
      <c r="CK17" s="159" t="s">
        <v>201</v>
      </c>
      <c r="CL17" s="108" t="s">
        <v>200</v>
      </c>
      <c r="CM17" s="108" t="s">
        <v>199</v>
      </c>
      <c r="CN17" s="108">
        <f>+CM17-C17</f>
        <v>0</v>
      </c>
    </row>
    <row r="18" spans="1:92" ht="45">
      <c r="A18" s="125"/>
      <c r="B18" s="124">
        <v>10</v>
      </c>
      <c r="C18" s="124">
        <v>33761</v>
      </c>
      <c r="D18" s="124" t="s">
        <v>197</v>
      </c>
      <c r="E18" s="151" t="s">
        <v>198</v>
      </c>
      <c r="F18" s="150" t="s">
        <v>111</v>
      </c>
      <c r="G18" s="150" t="s">
        <v>97</v>
      </c>
      <c r="H18" s="121">
        <v>85</v>
      </c>
      <c r="I18" s="120">
        <v>100265.09</v>
      </c>
      <c r="J18" s="120">
        <v>100265.09</v>
      </c>
      <c r="K18" s="120">
        <v>90238.58</v>
      </c>
      <c r="L18" s="120">
        <v>98633.78</v>
      </c>
      <c r="M18" s="120">
        <v>98633.78</v>
      </c>
      <c r="N18" s="120">
        <v>29725.66</v>
      </c>
      <c r="O18" s="117" t="s">
        <v>133</v>
      </c>
      <c r="P18" s="120" t="s">
        <v>147</v>
      </c>
      <c r="Q18" s="119">
        <f>+R18*S18</f>
        <v>25.200008298002825</v>
      </c>
      <c r="R18" s="119">
        <v>85</v>
      </c>
      <c r="S18" s="120">
        <f>+N18/J18</f>
        <v>0.29647068585885678</v>
      </c>
      <c r="T18" s="120">
        <f>+SUBTOTAL(9,U18:CI18)</f>
        <v>29725.66</v>
      </c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>
        <v>29725.66</v>
      </c>
      <c r="AJ18" s="148"/>
      <c r="AK18" s="148"/>
      <c r="AL18" s="148"/>
      <c r="AM18" s="148"/>
      <c r="AN18" s="148"/>
      <c r="AO18" s="148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7"/>
      <c r="CK18" s="108" t="s">
        <v>197</v>
      </c>
      <c r="CL18" s="108" t="s">
        <v>196</v>
      </c>
      <c r="CM18" s="108" t="s">
        <v>195</v>
      </c>
      <c r="CN18" s="108">
        <f>+CM18-C18</f>
        <v>0</v>
      </c>
    </row>
    <row r="19" spans="1:92" ht="45">
      <c r="A19" s="125"/>
      <c r="B19" s="124">
        <v>11</v>
      </c>
      <c r="C19" s="124">
        <v>33830</v>
      </c>
      <c r="D19" s="124" t="s">
        <v>193</v>
      </c>
      <c r="E19" s="151" t="s">
        <v>194</v>
      </c>
      <c r="F19" s="150" t="s">
        <v>152</v>
      </c>
      <c r="G19" s="150" t="s">
        <v>97</v>
      </c>
      <c r="H19" s="121">
        <v>323</v>
      </c>
      <c r="I19" s="120">
        <v>1750866.57</v>
      </c>
      <c r="J19" s="120">
        <v>1750866.57</v>
      </c>
      <c r="K19" s="120">
        <v>1575779.91</v>
      </c>
      <c r="L19" s="120">
        <v>1722379.97</v>
      </c>
      <c r="M19" s="120">
        <v>1722379.97</v>
      </c>
      <c r="N19" s="120">
        <v>524847.41</v>
      </c>
      <c r="O19" s="117" t="s">
        <v>134</v>
      </c>
      <c r="P19" s="120" t="s">
        <v>147</v>
      </c>
      <c r="Q19" s="119">
        <f>+R19*S19</f>
        <v>96.823890714870416</v>
      </c>
      <c r="R19" s="119">
        <v>323</v>
      </c>
      <c r="S19" s="120">
        <f>+N19/J19</f>
        <v>0.29976436753829849</v>
      </c>
      <c r="T19" s="120">
        <f>+SUBTOTAL(9,U19:CI19)</f>
        <v>1749491.3699999996</v>
      </c>
      <c r="U19" s="148"/>
      <c r="V19" s="148"/>
      <c r="W19" s="148"/>
      <c r="X19" s="148"/>
      <c r="Y19" s="148"/>
      <c r="Z19" s="148"/>
      <c r="AA19" s="148"/>
      <c r="AB19" s="148">
        <v>524847.41</v>
      </c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9"/>
      <c r="AQ19" s="149"/>
      <c r="AR19" s="149"/>
      <c r="AS19" s="149">
        <v>1094000.2</v>
      </c>
      <c r="AT19" s="149"/>
      <c r="AU19" s="149"/>
      <c r="AV19" s="149"/>
      <c r="AW19" s="149"/>
      <c r="AX19" s="149">
        <v>50621.38</v>
      </c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>
        <v>80022.38</v>
      </c>
      <c r="BQ19" s="149"/>
      <c r="BR19" s="149"/>
      <c r="BS19" s="149"/>
      <c r="BT19" s="149"/>
      <c r="BU19" s="149"/>
      <c r="BV19" s="149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7"/>
      <c r="CK19" s="108" t="s">
        <v>193</v>
      </c>
      <c r="CL19" s="108" t="s">
        <v>192</v>
      </c>
      <c r="CM19" s="108" t="s">
        <v>191</v>
      </c>
      <c r="CN19" s="108">
        <f>+CM19-C19</f>
        <v>0</v>
      </c>
    </row>
    <row r="20" spans="1:92" ht="45">
      <c r="A20" s="125"/>
      <c r="B20" s="124">
        <v>12</v>
      </c>
      <c r="C20" s="124">
        <v>33834</v>
      </c>
      <c r="D20" s="124" t="s">
        <v>189</v>
      </c>
      <c r="E20" s="151" t="s">
        <v>190</v>
      </c>
      <c r="F20" s="150" t="s">
        <v>152</v>
      </c>
      <c r="G20" s="150" t="s">
        <v>97</v>
      </c>
      <c r="H20" s="121">
        <v>76.599999999999994</v>
      </c>
      <c r="I20" s="120">
        <v>172265.60000000001</v>
      </c>
      <c r="J20" s="120">
        <v>172265.60000000001</v>
      </c>
      <c r="K20" s="120">
        <v>155039.04000000001</v>
      </c>
      <c r="L20" s="120">
        <v>169462.84</v>
      </c>
      <c r="M20" s="120">
        <v>169462.84</v>
      </c>
      <c r="N20" s="120">
        <v>51624.91</v>
      </c>
      <c r="O20" s="117" t="s">
        <v>133</v>
      </c>
      <c r="P20" s="120" t="s">
        <v>147</v>
      </c>
      <c r="Q20" s="119">
        <f>+R20*S20</f>
        <v>22.7758366150874</v>
      </c>
      <c r="R20" s="119">
        <v>76</v>
      </c>
      <c r="S20" s="120">
        <f>+N20/J20</f>
        <v>0.29968206072483422</v>
      </c>
      <c r="T20" s="120">
        <f>+SUBTOTAL(9,U20:CI20)</f>
        <v>51624.91</v>
      </c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>
        <v>51624.91</v>
      </c>
      <c r="AK20" s="148"/>
      <c r="AL20" s="148"/>
      <c r="AM20" s="148"/>
      <c r="AN20" s="148"/>
      <c r="AO20" s="148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7"/>
      <c r="CK20" s="108" t="s">
        <v>189</v>
      </c>
      <c r="CL20" s="108" t="s">
        <v>188</v>
      </c>
      <c r="CM20" s="108" t="s">
        <v>187</v>
      </c>
      <c r="CN20" s="108">
        <f>+CM20-C20</f>
        <v>0</v>
      </c>
    </row>
    <row r="21" spans="1:92" ht="36">
      <c r="A21" s="125"/>
      <c r="B21" s="124">
        <v>13</v>
      </c>
      <c r="C21" s="124">
        <v>33847</v>
      </c>
      <c r="D21" s="124" t="s">
        <v>185</v>
      </c>
      <c r="E21" s="151" t="s">
        <v>186</v>
      </c>
      <c r="F21" s="150" t="s">
        <v>142</v>
      </c>
      <c r="G21" s="150" t="s">
        <v>141</v>
      </c>
      <c r="H21" s="121">
        <v>4138</v>
      </c>
      <c r="I21" s="120">
        <v>6683480.2400000002</v>
      </c>
      <c r="J21" s="120">
        <v>6683480.2400000002</v>
      </c>
      <c r="K21" s="120">
        <v>6015132.2199999997</v>
      </c>
      <c r="L21" s="120">
        <v>6574740.0199999996</v>
      </c>
      <c r="M21" s="120">
        <v>6574740.0199999996</v>
      </c>
      <c r="N21" s="120">
        <v>2004712.6</v>
      </c>
      <c r="O21" s="117" t="s">
        <v>134</v>
      </c>
      <c r="P21" s="120" t="s">
        <v>147</v>
      </c>
      <c r="Q21" s="119">
        <f>+R21*S21</f>
        <v>1241.1947729196847</v>
      </c>
      <c r="R21" s="119">
        <v>4138</v>
      </c>
      <c r="S21" s="120">
        <f>+N21/J21</f>
        <v>0.29995040428218578</v>
      </c>
      <c r="T21" s="120">
        <f>+SUBTOTAL(9,U21:CI21)</f>
        <v>6512098.2899999991</v>
      </c>
      <c r="U21" s="157"/>
      <c r="V21" s="157"/>
      <c r="W21" s="157"/>
      <c r="X21" s="157"/>
      <c r="Y21" s="157"/>
      <c r="Z21" s="157"/>
      <c r="AA21" s="157">
        <v>2004712.6</v>
      </c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8"/>
      <c r="AQ21" s="158">
        <v>68107.42</v>
      </c>
      <c r="AR21" s="158">
        <v>1669961.03</v>
      </c>
      <c r="AS21" s="158"/>
      <c r="AT21" s="158"/>
      <c r="AU21" s="158"/>
      <c r="AV21" s="158"/>
      <c r="AW21" s="158">
        <v>1472849.64</v>
      </c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>
        <v>1296467.6000000001</v>
      </c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47"/>
      <c r="CK21" s="108" t="s">
        <v>185</v>
      </c>
      <c r="CL21" s="108" t="s">
        <v>184</v>
      </c>
      <c r="CM21" s="108" t="s">
        <v>183</v>
      </c>
      <c r="CN21" s="108">
        <f>+CM21-C21</f>
        <v>0</v>
      </c>
    </row>
    <row r="22" spans="1:92" ht="36">
      <c r="A22" s="125"/>
      <c r="B22" s="124">
        <v>14</v>
      </c>
      <c r="C22" s="124">
        <v>33885</v>
      </c>
      <c r="D22" s="124" t="s">
        <v>181</v>
      </c>
      <c r="E22" s="151" t="s">
        <v>182</v>
      </c>
      <c r="F22" s="150" t="s">
        <v>142</v>
      </c>
      <c r="G22" s="150" t="s">
        <v>141</v>
      </c>
      <c r="H22" s="121">
        <v>463</v>
      </c>
      <c r="I22" s="120">
        <v>792465.99</v>
      </c>
      <c r="J22" s="120">
        <v>792465.99</v>
      </c>
      <c r="K22" s="120">
        <v>713219.39</v>
      </c>
      <c r="L22" s="120">
        <v>779572.57</v>
      </c>
      <c r="M22" s="120">
        <v>779572.57</v>
      </c>
      <c r="N22" s="120">
        <v>237722.57</v>
      </c>
      <c r="O22" s="117" t="s">
        <v>133</v>
      </c>
      <c r="P22" s="120" t="s">
        <v>147</v>
      </c>
      <c r="Q22" s="119">
        <f>+R22*S22</f>
        <v>138.88993508730891</v>
      </c>
      <c r="R22" s="119">
        <v>463</v>
      </c>
      <c r="S22" s="120">
        <f>+N22/J22</f>
        <v>0.29997826152766505</v>
      </c>
      <c r="T22" s="120">
        <f>+SUBTOTAL(9,U22:CI22)</f>
        <v>237722.57</v>
      </c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>
        <v>237722.57</v>
      </c>
      <c r="AL22" s="148"/>
      <c r="AM22" s="148"/>
      <c r="AN22" s="148"/>
      <c r="AO22" s="148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7"/>
      <c r="CK22" s="108" t="s">
        <v>181</v>
      </c>
      <c r="CL22" s="108" t="s">
        <v>180</v>
      </c>
      <c r="CM22" s="108" t="s">
        <v>179</v>
      </c>
      <c r="CN22" s="108">
        <f>+CM22-C22</f>
        <v>0</v>
      </c>
    </row>
    <row r="23" spans="1:92" ht="45">
      <c r="A23" s="125"/>
      <c r="B23" s="124">
        <v>15</v>
      </c>
      <c r="C23" s="124">
        <v>33889</v>
      </c>
      <c r="D23" s="124" t="s">
        <v>177</v>
      </c>
      <c r="E23" s="123" t="s">
        <v>178</v>
      </c>
      <c r="F23" s="122" t="s">
        <v>142</v>
      </c>
      <c r="G23" s="122" t="s">
        <v>141</v>
      </c>
      <c r="H23" s="121">
        <v>2752</v>
      </c>
      <c r="I23" s="120">
        <v>5074794.67</v>
      </c>
      <c r="J23" s="120">
        <v>5074794.67</v>
      </c>
      <c r="K23" s="120">
        <v>4567315.2</v>
      </c>
      <c r="L23" s="120">
        <v>4992227.76</v>
      </c>
      <c r="M23" s="120">
        <v>4992227.76</v>
      </c>
      <c r="N23" s="120">
        <v>1522265.94</v>
      </c>
      <c r="O23" s="117" t="s">
        <v>133</v>
      </c>
      <c r="P23" s="120"/>
      <c r="Q23" s="119">
        <f>+R23*S23</f>
        <v>825.50647647779613</v>
      </c>
      <c r="R23" s="119">
        <v>2752</v>
      </c>
      <c r="S23" s="120">
        <f>+N23/J23</f>
        <v>0.29996601616198987</v>
      </c>
      <c r="T23" s="120">
        <f>+SUBTOTAL(9,U23:CI23)</f>
        <v>1522265.94</v>
      </c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>
        <v>1522265.94</v>
      </c>
      <c r="AM23" s="148"/>
      <c r="AN23" s="148"/>
      <c r="AO23" s="148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7"/>
      <c r="CK23" s="108" t="s">
        <v>177</v>
      </c>
      <c r="CL23" s="108" t="s">
        <v>176</v>
      </c>
      <c r="CM23" s="108" t="s">
        <v>175</v>
      </c>
      <c r="CN23" s="108">
        <f>+CM23-C23</f>
        <v>0</v>
      </c>
    </row>
    <row r="24" spans="1:92" ht="45">
      <c r="A24" s="125"/>
      <c r="B24" s="124">
        <v>16</v>
      </c>
      <c r="C24" s="156">
        <v>33906</v>
      </c>
      <c r="D24" s="156" t="s">
        <v>172</v>
      </c>
      <c r="E24" s="155" t="s">
        <v>174</v>
      </c>
      <c r="F24" s="122"/>
      <c r="G24" s="122" t="s">
        <v>173</v>
      </c>
      <c r="H24" s="154"/>
      <c r="I24" s="153">
        <v>1473505.53</v>
      </c>
      <c r="J24" s="153">
        <v>1473505.53</v>
      </c>
      <c r="K24" s="153">
        <v>1326154.98</v>
      </c>
      <c r="L24" s="153">
        <v>0</v>
      </c>
      <c r="M24" s="153">
        <v>0</v>
      </c>
      <c r="N24" s="153">
        <v>0</v>
      </c>
      <c r="O24" s="153"/>
      <c r="P24" s="120"/>
      <c r="Q24" s="119">
        <f>+R24*S24</f>
        <v>0</v>
      </c>
      <c r="R24" s="119"/>
      <c r="S24" s="120">
        <f>+N24/J24</f>
        <v>0</v>
      </c>
      <c r="T24" s="120">
        <f>+SUBTOTAL(9,U24:CI24)</f>
        <v>0</v>
      </c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7"/>
      <c r="CK24" s="108" t="s">
        <v>172</v>
      </c>
      <c r="CL24" s="108" t="s">
        <v>171</v>
      </c>
      <c r="CM24" s="108" t="s">
        <v>170</v>
      </c>
      <c r="CN24" s="108">
        <f>+CM24-C24</f>
        <v>0</v>
      </c>
    </row>
    <row r="25" spans="1:92" ht="63">
      <c r="A25" s="125"/>
      <c r="B25" s="124">
        <v>17</v>
      </c>
      <c r="C25" s="124">
        <v>56626</v>
      </c>
      <c r="D25" s="124" t="s">
        <v>168</v>
      </c>
      <c r="E25" s="151" t="s">
        <v>169</v>
      </c>
      <c r="F25" s="122" t="s">
        <v>152</v>
      </c>
      <c r="G25" s="122" t="s">
        <v>97</v>
      </c>
      <c r="H25" s="121">
        <v>160</v>
      </c>
      <c r="I25" s="120">
        <v>744069.3</v>
      </c>
      <c r="J25" s="120">
        <v>744069.3</v>
      </c>
      <c r="K25" s="120">
        <v>669662.37</v>
      </c>
      <c r="L25" s="120">
        <f>731963.29-6.46</f>
        <v>731956.83000000007</v>
      </c>
      <c r="M25" s="120">
        <f>731963.29-6.46</f>
        <v>731956.83000000007</v>
      </c>
      <c r="N25" s="120">
        <v>0</v>
      </c>
      <c r="O25" s="152" t="s">
        <v>132</v>
      </c>
      <c r="P25" s="120"/>
      <c r="Q25" s="119">
        <f>+R25*S25</f>
        <v>0</v>
      </c>
      <c r="R25" s="119">
        <v>160</v>
      </c>
      <c r="S25" s="120">
        <f>+N25/J25</f>
        <v>0</v>
      </c>
      <c r="T25" s="120">
        <f>+SUBTOTAL(9,U25:CI25)</f>
        <v>743291.15999999992</v>
      </c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>
        <v>599583.98</v>
      </c>
      <c r="AZ25" s="149">
        <v>143707.18</v>
      </c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7"/>
      <c r="CK25" s="108" t="s">
        <v>168</v>
      </c>
      <c r="CL25" s="108" t="s">
        <v>167</v>
      </c>
      <c r="CM25" s="108" t="s">
        <v>166</v>
      </c>
      <c r="CN25" s="108">
        <f>+CM25-C25</f>
        <v>0</v>
      </c>
    </row>
    <row r="26" spans="1:92" ht="72">
      <c r="A26" s="125"/>
      <c r="B26" s="124">
        <v>18</v>
      </c>
      <c r="C26" s="124">
        <v>56820</v>
      </c>
      <c r="D26" s="124" t="s">
        <v>164</v>
      </c>
      <c r="E26" s="151" t="s">
        <v>165</v>
      </c>
      <c r="F26" s="150" t="s">
        <v>111</v>
      </c>
      <c r="G26" s="150" t="s">
        <v>97</v>
      </c>
      <c r="H26" s="121">
        <v>946</v>
      </c>
      <c r="I26" s="120">
        <v>2511171.2200000002</v>
      </c>
      <c r="J26" s="120">
        <v>2511171.2200000002</v>
      </c>
      <c r="K26" s="120">
        <v>2260054.1</v>
      </c>
      <c r="L26" s="120">
        <v>2470314.46</v>
      </c>
      <c r="M26" s="120">
        <v>2470314.46</v>
      </c>
      <c r="N26" s="120">
        <v>752147.34</v>
      </c>
      <c r="O26" s="117" t="s">
        <v>132</v>
      </c>
      <c r="P26" s="120" t="s">
        <v>147</v>
      </c>
      <c r="Q26" s="119">
        <f>+R26*S26</f>
        <v>283.34642336335787</v>
      </c>
      <c r="R26" s="119">
        <v>946</v>
      </c>
      <c r="S26" s="120">
        <f>+N26/J26</f>
        <v>0.29952053209657281</v>
      </c>
      <c r="T26" s="120">
        <f>+SUBTOTAL(9,U26:CI26)</f>
        <v>752147.34</v>
      </c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>
        <v>752147.34</v>
      </c>
      <c r="AN26" s="148"/>
      <c r="AO26" s="148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7"/>
      <c r="CK26" s="108" t="s">
        <v>164</v>
      </c>
      <c r="CL26" s="108" t="s">
        <v>163</v>
      </c>
      <c r="CM26" s="108" t="s">
        <v>162</v>
      </c>
      <c r="CN26" s="108">
        <f>+CM26-C26</f>
        <v>0</v>
      </c>
    </row>
    <row r="27" spans="1:92" ht="54">
      <c r="A27" s="125"/>
      <c r="B27" s="124">
        <v>19</v>
      </c>
      <c r="C27" s="124">
        <v>56859</v>
      </c>
      <c r="D27" s="124" t="s">
        <v>160</v>
      </c>
      <c r="E27" s="151" t="s">
        <v>161</v>
      </c>
      <c r="F27" s="150" t="s">
        <v>111</v>
      </c>
      <c r="G27" s="150" t="s">
        <v>97</v>
      </c>
      <c r="H27" s="121">
        <v>485.12</v>
      </c>
      <c r="I27" s="120">
        <v>1635990.99</v>
      </c>
      <c r="J27" s="120">
        <v>1635990.99</v>
      </c>
      <c r="K27" s="120">
        <v>1472391.89</v>
      </c>
      <c r="L27" s="120">
        <v>1609373.42</v>
      </c>
      <c r="M27" s="120">
        <v>1609373.42</v>
      </c>
      <c r="N27" s="120">
        <v>490230.36</v>
      </c>
      <c r="O27" s="117" t="s">
        <v>131</v>
      </c>
      <c r="P27" s="120" t="s">
        <v>147</v>
      </c>
      <c r="Q27" s="119">
        <f>+R27*S27</f>
        <v>145.33192789772028</v>
      </c>
      <c r="R27" s="119">
        <v>485</v>
      </c>
      <c r="S27" s="120">
        <f>+N27/J27</f>
        <v>0.29965345958292838</v>
      </c>
      <c r="T27" s="120">
        <f>+SUBTOTAL(9,U27:CI27)</f>
        <v>1634098.2799999998</v>
      </c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>
        <v>490230.36</v>
      </c>
      <c r="AH27" s="148"/>
      <c r="AI27" s="148"/>
      <c r="AJ27" s="148"/>
      <c r="AK27" s="148"/>
      <c r="AL27" s="148"/>
      <c r="AM27" s="148"/>
      <c r="AN27" s="148"/>
      <c r="AO27" s="148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>
        <v>1143867.92</v>
      </c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7"/>
      <c r="CK27" s="108" t="s">
        <v>160</v>
      </c>
      <c r="CL27" s="108" t="s">
        <v>159</v>
      </c>
      <c r="CM27" s="108" t="s">
        <v>158</v>
      </c>
      <c r="CN27" s="108">
        <f>+CM27-C27</f>
        <v>0</v>
      </c>
    </row>
    <row r="28" spans="1:92" ht="54">
      <c r="A28" s="125"/>
      <c r="B28" s="124">
        <v>20</v>
      </c>
      <c r="C28" s="124">
        <v>57092</v>
      </c>
      <c r="D28" s="124" t="s">
        <v>156</v>
      </c>
      <c r="E28" s="151" t="s">
        <v>157</v>
      </c>
      <c r="F28" s="150" t="s">
        <v>152</v>
      </c>
      <c r="G28" s="150" t="s">
        <v>97</v>
      </c>
      <c r="H28" s="121">
        <v>510</v>
      </c>
      <c r="I28" s="120">
        <v>2034846.76</v>
      </c>
      <c r="J28" s="120">
        <v>2034846.76</v>
      </c>
      <c r="K28" s="120">
        <v>1831362.08</v>
      </c>
      <c r="L28" s="120">
        <v>2001739.8</v>
      </c>
      <c r="M28" s="120">
        <v>2001739.8</v>
      </c>
      <c r="N28" s="120">
        <v>610270.93999999994</v>
      </c>
      <c r="O28" s="117" t="s">
        <v>132</v>
      </c>
      <c r="P28" s="120" t="s">
        <v>147</v>
      </c>
      <c r="Q28" s="119">
        <f>+R28*S28</f>
        <v>131.06068035314854</v>
      </c>
      <c r="R28" s="119">
        <v>437</v>
      </c>
      <c r="S28" s="120">
        <f>+N28/J28</f>
        <v>0.29991002369141545</v>
      </c>
      <c r="T28" s="120">
        <f>+SUBTOTAL(9,U28:CI28)</f>
        <v>1125968.43</v>
      </c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>
        <v>610270.93999999994</v>
      </c>
      <c r="AO28" s="148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>
        <v>515697.49</v>
      </c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7"/>
      <c r="CK28" s="108" t="s">
        <v>156</v>
      </c>
      <c r="CL28" s="108" t="s">
        <v>155</v>
      </c>
      <c r="CM28" s="108" t="s">
        <v>154</v>
      </c>
      <c r="CN28" s="108">
        <f>+CM28-C28</f>
        <v>0</v>
      </c>
    </row>
    <row r="29" spans="1:92" ht="54">
      <c r="A29" s="125"/>
      <c r="B29" s="124">
        <v>21</v>
      </c>
      <c r="C29" s="124">
        <v>57106</v>
      </c>
      <c r="D29" s="124" t="s">
        <v>151</v>
      </c>
      <c r="E29" s="151" t="s">
        <v>153</v>
      </c>
      <c r="F29" s="150" t="s">
        <v>152</v>
      </c>
      <c r="G29" s="150" t="s">
        <v>97</v>
      </c>
      <c r="H29" s="121">
        <v>606.94000000000005</v>
      </c>
      <c r="I29" s="120">
        <v>1902416.7</v>
      </c>
      <c r="J29" s="120">
        <v>1902416.7</v>
      </c>
      <c r="K29" s="120">
        <v>1712175.03</v>
      </c>
      <c r="L29" s="120">
        <v>1871464.38</v>
      </c>
      <c r="M29" s="120">
        <v>1871464.38</v>
      </c>
      <c r="N29" s="120">
        <v>570454.75</v>
      </c>
      <c r="O29" s="117" t="s">
        <v>131</v>
      </c>
      <c r="P29" s="120"/>
      <c r="Q29" s="119">
        <f>+R29*S29</f>
        <v>182.01376872375019</v>
      </c>
      <c r="R29" s="119">
        <v>607</v>
      </c>
      <c r="S29" s="120">
        <f>+N29/J29</f>
        <v>0.29985793858937426</v>
      </c>
      <c r="T29" s="120">
        <f>+SUBTOTAL(9,U29:CI29)</f>
        <v>1896857.49</v>
      </c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>
        <v>570454.75</v>
      </c>
      <c r="AI29" s="148"/>
      <c r="AJ29" s="148"/>
      <c r="AK29" s="148"/>
      <c r="AL29" s="148"/>
      <c r="AM29" s="148"/>
      <c r="AN29" s="148"/>
      <c r="AO29" s="148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>
        <v>1326402.74</v>
      </c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7"/>
      <c r="CK29" s="108" t="s">
        <v>151</v>
      </c>
      <c r="CL29" s="108" t="s">
        <v>150</v>
      </c>
      <c r="CM29" s="108" t="s">
        <v>149</v>
      </c>
      <c r="CN29" s="108">
        <f>+CM29-C29</f>
        <v>0</v>
      </c>
    </row>
    <row r="30" spans="1:92" ht="63">
      <c r="A30" s="125"/>
      <c r="B30" s="124">
        <v>22</v>
      </c>
      <c r="C30" s="124">
        <v>57127</v>
      </c>
      <c r="D30" s="124" t="s">
        <v>146</v>
      </c>
      <c r="E30" s="151" t="s">
        <v>148</v>
      </c>
      <c r="F30" s="150" t="s">
        <v>142</v>
      </c>
      <c r="G30" s="150" t="s">
        <v>141</v>
      </c>
      <c r="H30" s="121">
        <v>4465</v>
      </c>
      <c r="I30" s="120">
        <v>4884063.53</v>
      </c>
      <c r="J30" s="120">
        <v>4884063.53</v>
      </c>
      <c r="K30" s="120">
        <v>4395657.18</v>
      </c>
      <c r="L30" s="120">
        <v>4804599.82</v>
      </c>
      <c r="M30" s="120">
        <v>4804599.82</v>
      </c>
      <c r="N30" s="120">
        <v>1464668.23</v>
      </c>
      <c r="O30" s="117" t="s">
        <v>132</v>
      </c>
      <c r="P30" s="120" t="s">
        <v>147</v>
      </c>
      <c r="Q30" s="119">
        <f>+R30*S30</f>
        <v>1338.9964333551575</v>
      </c>
      <c r="R30" s="119">
        <v>4465</v>
      </c>
      <c r="S30" s="120">
        <f>+N30/J30</f>
        <v>0.29988721911649663</v>
      </c>
      <c r="T30" s="120">
        <f>+SUBTOTAL(9,U30:CI30)</f>
        <v>1464668.23</v>
      </c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>
        <v>1464668.23</v>
      </c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7"/>
      <c r="CK30" s="108" t="s">
        <v>146</v>
      </c>
      <c r="CL30" s="108" t="s">
        <v>145</v>
      </c>
      <c r="CM30" s="108" t="s">
        <v>144</v>
      </c>
      <c r="CN30" s="108">
        <f>+CM30-C30</f>
        <v>0</v>
      </c>
    </row>
    <row r="31" spans="1:92" ht="45">
      <c r="A31" s="125"/>
      <c r="B31" s="124">
        <v>23</v>
      </c>
      <c r="C31" s="124">
        <v>57131</v>
      </c>
      <c r="D31" s="124" t="s">
        <v>140</v>
      </c>
      <c r="E31" s="123" t="s">
        <v>143</v>
      </c>
      <c r="F31" s="122" t="s">
        <v>142</v>
      </c>
      <c r="G31" s="122" t="s">
        <v>141</v>
      </c>
      <c r="H31" s="121">
        <v>5258</v>
      </c>
      <c r="I31" s="120">
        <v>3629633.06</v>
      </c>
      <c r="J31" s="120">
        <f>3629633.06-0.12</f>
        <v>3629632.94</v>
      </c>
      <c r="K31" s="120">
        <f>3266669.64+0.21</f>
        <v>3266669.85</v>
      </c>
      <c r="L31" s="120">
        <v>3570578.81</v>
      </c>
      <c r="M31" s="120">
        <v>3570578.81</v>
      </c>
      <c r="N31" s="120">
        <v>1088756.1200000001</v>
      </c>
      <c r="O31" s="117" t="s">
        <v>131</v>
      </c>
      <c r="P31" s="120"/>
      <c r="Q31" s="119">
        <f>+R31*S31</f>
        <v>1577.2062281757892</v>
      </c>
      <c r="R31" s="119">
        <v>5258</v>
      </c>
      <c r="S31" s="120">
        <f>+N31/J31</f>
        <v>0.29996314723769291</v>
      </c>
      <c r="T31" s="120">
        <f>+SUBTOTAL(9,U31:CI31)</f>
        <v>1088756.1200000001</v>
      </c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>
        <v>1088756.1200000001</v>
      </c>
      <c r="AI31" s="148"/>
      <c r="AJ31" s="148"/>
      <c r="AK31" s="148"/>
      <c r="AL31" s="148"/>
      <c r="AM31" s="148"/>
      <c r="AN31" s="148"/>
      <c r="AO31" s="148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7"/>
      <c r="CK31" s="108" t="s">
        <v>140</v>
      </c>
      <c r="CL31" s="108" t="s">
        <v>139</v>
      </c>
      <c r="CM31" s="108" t="s">
        <v>138</v>
      </c>
      <c r="CN31" s="108">
        <f>+CM31-C31</f>
        <v>0</v>
      </c>
    </row>
    <row r="32" spans="1:92">
      <c r="E32" s="116"/>
      <c r="R32" s="115"/>
      <c r="S32" s="115"/>
      <c r="T32" s="115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</row>
    <row r="33" spans="5:87">
      <c r="E33" s="116"/>
      <c r="O33" s="115" t="s">
        <v>137</v>
      </c>
      <c r="R33" s="115"/>
      <c r="S33" s="115"/>
      <c r="T33" s="115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</row>
    <row r="34" spans="5:87">
      <c r="E34" s="116"/>
      <c r="O34" s="115" t="s">
        <v>136</v>
      </c>
      <c r="R34" s="115"/>
      <c r="S34" s="115"/>
      <c r="T34" s="115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</row>
    <row r="35" spans="5:87">
      <c r="E35" s="116"/>
      <c r="O35" s="115" t="s">
        <v>135</v>
      </c>
      <c r="R35" s="115"/>
      <c r="S35" s="115"/>
      <c r="T35" s="115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</row>
    <row r="36" spans="5:87">
      <c r="E36" s="116"/>
      <c r="K36" s="115">
        <v>44205165.791999996</v>
      </c>
      <c r="O36" s="115" t="s">
        <v>134</v>
      </c>
      <c r="R36" s="115"/>
      <c r="S36" s="115"/>
      <c r="T36" s="115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</row>
    <row r="37" spans="5:87">
      <c r="E37" s="116"/>
      <c r="K37" s="146">
        <f>+K36/J7</f>
        <v>0.89999999999999991</v>
      </c>
      <c r="L37" s="146"/>
      <c r="O37" s="115" t="s">
        <v>133</v>
      </c>
      <c r="R37" s="115"/>
      <c r="S37" s="115"/>
      <c r="T37" s="115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44"/>
      <c r="CI37" s="144"/>
    </row>
    <row r="38" spans="5:87">
      <c r="E38" s="116"/>
      <c r="O38" s="115" t="s">
        <v>132</v>
      </c>
      <c r="R38" s="115"/>
      <c r="S38" s="115"/>
      <c r="T38" s="115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</row>
    <row r="39" spans="5:87">
      <c r="E39" s="116"/>
      <c r="O39" s="115" t="s">
        <v>131</v>
      </c>
      <c r="R39" s="115"/>
      <c r="S39" s="115"/>
      <c r="T39" s="115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</row>
    <row r="40" spans="5:87">
      <c r="E40" s="116"/>
      <c r="R40" s="115"/>
      <c r="S40" s="115"/>
      <c r="T40" s="115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</row>
    <row r="41" spans="5:87">
      <c r="E41" s="116"/>
      <c r="R41" s="115"/>
      <c r="S41" s="115"/>
      <c r="T41" s="115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4"/>
      <c r="BX41" s="144"/>
      <c r="BY41" s="144"/>
      <c r="BZ41" s="144"/>
      <c r="CA41" s="144"/>
      <c r="CB41" s="144"/>
      <c r="CC41" s="144"/>
      <c r="CD41" s="144"/>
      <c r="CE41" s="144"/>
      <c r="CF41" s="144"/>
      <c r="CG41" s="144"/>
      <c r="CH41" s="144"/>
      <c r="CI41" s="144"/>
    </row>
    <row r="42" spans="5:87">
      <c r="E42" s="116"/>
      <c r="R42" s="115"/>
      <c r="S42" s="115"/>
      <c r="T42" s="115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4"/>
      <c r="BX42" s="144"/>
      <c r="BY42" s="144"/>
      <c r="BZ42" s="144"/>
      <c r="CA42" s="144"/>
      <c r="CB42" s="144"/>
      <c r="CC42" s="144"/>
      <c r="CD42" s="144"/>
      <c r="CE42" s="144"/>
      <c r="CF42" s="144"/>
      <c r="CG42" s="144"/>
      <c r="CH42" s="144"/>
      <c r="CI42" s="144"/>
    </row>
    <row r="43" spans="5:87">
      <c r="E43" s="116"/>
      <c r="R43" s="115"/>
      <c r="S43" s="115"/>
      <c r="T43" s="115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</row>
    <row r="44" spans="5:87">
      <c r="E44" s="116"/>
      <c r="R44" s="115"/>
      <c r="S44" s="115"/>
      <c r="T44" s="115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</row>
    <row r="45" spans="5:87">
      <c r="E45" s="116"/>
      <c r="R45" s="115"/>
      <c r="S45" s="115"/>
      <c r="T45" s="115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</row>
    <row r="46" spans="5:87">
      <c r="E46" s="116"/>
      <c r="R46" s="115"/>
      <c r="S46" s="115"/>
      <c r="T46" s="115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</row>
    <row r="47" spans="5:87">
      <c r="E47" s="116"/>
      <c r="R47" s="115"/>
      <c r="S47" s="115"/>
      <c r="T47" s="115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</row>
    <row r="48" spans="5:87">
      <c r="E48" s="116"/>
      <c r="R48" s="115"/>
      <c r="S48" s="115"/>
      <c r="T48" s="115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</row>
    <row r="49" spans="5:87">
      <c r="E49" s="116"/>
      <c r="R49" s="115"/>
      <c r="S49" s="115"/>
      <c r="T49" s="115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  <c r="BU49" s="145"/>
      <c r="BV49" s="145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</row>
    <row r="50" spans="5:87">
      <c r="E50" s="116"/>
      <c r="R50" s="115"/>
      <c r="S50" s="115"/>
      <c r="T50" s="115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  <c r="BS50" s="145"/>
      <c r="BT50" s="145"/>
      <c r="BU50" s="145"/>
      <c r="BV50" s="145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4"/>
      <c r="CH50" s="144"/>
      <c r="CI50" s="144"/>
    </row>
    <row r="51" spans="5:87">
      <c r="E51" s="116"/>
      <c r="R51" s="115"/>
      <c r="S51" s="115"/>
      <c r="T51" s="115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  <c r="BS51" s="145"/>
      <c r="BT51" s="145"/>
      <c r="BU51" s="145"/>
      <c r="BV51" s="145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</row>
    <row r="52" spans="5:87">
      <c r="E52" s="116"/>
      <c r="R52" s="115"/>
      <c r="S52" s="115"/>
      <c r="T52" s="115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4"/>
      <c r="BX52" s="144"/>
      <c r="BY52" s="144"/>
      <c r="BZ52" s="144"/>
      <c r="CA52" s="144"/>
      <c r="CB52" s="144"/>
      <c r="CC52" s="144"/>
      <c r="CD52" s="144"/>
      <c r="CE52" s="144"/>
      <c r="CF52" s="144"/>
      <c r="CG52" s="144"/>
      <c r="CH52" s="144"/>
      <c r="CI52" s="144"/>
    </row>
    <row r="53" spans="5:87">
      <c r="E53" s="116"/>
      <c r="R53" s="115"/>
      <c r="S53" s="115"/>
      <c r="T53" s="115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</row>
    <row r="54" spans="5:87">
      <c r="E54" s="116"/>
      <c r="R54" s="115"/>
      <c r="S54" s="115"/>
      <c r="T54" s="115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</row>
    <row r="55" spans="5:87">
      <c r="E55" s="116"/>
      <c r="R55" s="115"/>
      <c r="S55" s="115"/>
      <c r="T55" s="115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4"/>
      <c r="BX55" s="144"/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44"/>
    </row>
    <row r="56" spans="5:87">
      <c r="E56" s="116"/>
      <c r="R56" s="115"/>
      <c r="S56" s="115"/>
      <c r="T56" s="115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4"/>
      <c r="BX56" s="144"/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</row>
    <row r="57" spans="5:87">
      <c r="E57" s="116"/>
      <c r="R57" s="115"/>
      <c r="S57" s="115"/>
      <c r="T57" s="115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44"/>
      <c r="BX57" s="144"/>
      <c r="BY57" s="144"/>
      <c r="BZ57" s="144"/>
      <c r="CA57" s="144"/>
      <c r="CB57" s="144"/>
      <c r="CC57" s="144"/>
      <c r="CD57" s="144"/>
      <c r="CE57" s="144"/>
      <c r="CF57" s="144"/>
      <c r="CG57" s="144"/>
      <c r="CH57" s="144"/>
      <c r="CI57" s="144"/>
    </row>
    <row r="58" spans="5:87">
      <c r="E58" s="116"/>
      <c r="R58" s="115"/>
      <c r="S58" s="115"/>
      <c r="T58" s="115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4"/>
      <c r="BX58" s="144"/>
      <c r="BY58" s="144"/>
      <c r="BZ58" s="144"/>
      <c r="CA58" s="144"/>
      <c r="CB58" s="144"/>
      <c r="CC58" s="144"/>
      <c r="CD58" s="144"/>
      <c r="CE58" s="144"/>
      <c r="CF58" s="144"/>
      <c r="CG58" s="144"/>
      <c r="CH58" s="144"/>
      <c r="CI58" s="144"/>
    </row>
    <row r="59" spans="5:87">
      <c r="E59" s="116"/>
      <c r="R59" s="115"/>
      <c r="S59" s="115"/>
      <c r="T59" s="115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  <c r="BQ59" s="145"/>
      <c r="BR59" s="145"/>
      <c r="BS59" s="145"/>
      <c r="BT59" s="145"/>
      <c r="BU59" s="145"/>
      <c r="BV59" s="145"/>
      <c r="BW59" s="144"/>
      <c r="BX59" s="144"/>
      <c r="BY59" s="144"/>
      <c r="BZ59" s="144"/>
      <c r="CA59" s="144"/>
      <c r="CB59" s="144"/>
      <c r="CC59" s="144"/>
      <c r="CD59" s="144"/>
      <c r="CE59" s="144"/>
      <c r="CF59" s="144"/>
      <c r="CG59" s="144"/>
      <c r="CH59" s="144"/>
      <c r="CI59" s="144"/>
    </row>
    <row r="60" spans="5:87">
      <c r="E60" s="116"/>
      <c r="R60" s="115"/>
      <c r="S60" s="115"/>
      <c r="T60" s="115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  <c r="BQ60" s="145"/>
      <c r="BR60" s="145"/>
      <c r="BS60" s="145"/>
      <c r="BT60" s="145"/>
      <c r="BU60" s="145"/>
      <c r="BV60" s="145"/>
      <c r="BW60" s="144"/>
      <c r="BX60" s="144"/>
      <c r="BY60" s="144"/>
      <c r="BZ60" s="144"/>
      <c r="CA60" s="144"/>
      <c r="CB60" s="144"/>
      <c r="CC60" s="144"/>
      <c r="CD60" s="144"/>
      <c r="CE60" s="144"/>
      <c r="CF60" s="144"/>
      <c r="CG60" s="144"/>
      <c r="CH60" s="144"/>
      <c r="CI60" s="144"/>
    </row>
    <row r="61" spans="5:87">
      <c r="E61" s="116"/>
      <c r="R61" s="115"/>
      <c r="S61" s="115"/>
      <c r="T61" s="115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44"/>
      <c r="BX61" s="144"/>
      <c r="BY61" s="144"/>
      <c r="BZ61" s="144"/>
      <c r="CA61" s="144"/>
      <c r="CB61" s="144"/>
      <c r="CC61" s="144"/>
      <c r="CD61" s="144"/>
      <c r="CE61" s="144"/>
      <c r="CF61" s="144"/>
      <c r="CG61" s="144"/>
      <c r="CH61" s="144"/>
      <c r="CI61" s="144"/>
    </row>
    <row r="62" spans="5:87">
      <c r="E62" s="116"/>
      <c r="R62" s="115"/>
      <c r="S62" s="115"/>
      <c r="T62" s="115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  <c r="BQ62" s="145"/>
      <c r="BR62" s="145"/>
      <c r="BS62" s="145"/>
      <c r="BT62" s="145"/>
      <c r="BU62" s="145"/>
      <c r="BV62" s="145"/>
      <c r="BW62" s="144"/>
      <c r="BX62" s="144"/>
      <c r="BY62" s="144"/>
      <c r="BZ62" s="144"/>
      <c r="CA62" s="144"/>
      <c r="CB62" s="144"/>
      <c r="CC62" s="144"/>
      <c r="CD62" s="144"/>
      <c r="CE62" s="144"/>
      <c r="CF62" s="144"/>
      <c r="CG62" s="144"/>
      <c r="CH62" s="144"/>
      <c r="CI62" s="144"/>
    </row>
    <row r="63" spans="5:87">
      <c r="E63" s="116"/>
      <c r="R63" s="115"/>
      <c r="S63" s="115"/>
      <c r="T63" s="115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  <c r="BQ63" s="145"/>
      <c r="BR63" s="145"/>
      <c r="BS63" s="145"/>
      <c r="BT63" s="145"/>
      <c r="BU63" s="145"/>
      <c r="BV63" s="145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</row>
    <row r="64" spans="5:87">
      <c r="E64" s="116"/>
      <c r="R64" s="115"/>
      <c r="S64" s="115"/>
      <c r="T64" s="115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  <c r="BQ64" s="145"/>
      <c r="BR64" s="145"/>
      <c r="BS64" s="145"/>
      <c r="BT64" s="145"/>
      <c r="BU64" s="145"/>
      <c r="BV64" s="145"/>
      <c r="BW64" s="144"/>
      <c r="BX64" s="144"/>
      <c r="BY64" s="144"/>
      <c r="BZ64" s="144"/>
      <c r="CA64" s="144"/>
      <c r="CB64" s="144"/>
      <c r="CC64" s="144"/>
      <c r="CD64" s="144"/>
      <c r="CE64" s="144"/>
      <c r="CF64" s="144"/>
      <c r="CG64" s="144"/>
      <c r="CH64" s="144"/>
      <c r="CI64" s="144"/>
    </row>
    <row r="65" spans="5:87">
      <c r="E65" s="116"/>
      <c r="R65" s="115"/>
      <c r="S65" s="115"/>
      <c r="T65" s="115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  <c r="BQ65" s="145"/>
      <c r="BR65" s="145"/>
      <c r="BS65" s="145"/>
      <c r="BT65" s="145"/>
      <c r="BU65" s="145"/>
      <c r="BV65" s="145"/>
      <c r="BW65" s="144"/>
      <c r="BX65" s="144"/>
      <c r="BY65" s="144"/>
      <c r="BZ65" s="144"/>
      <c r="CA65" s="144"/>
      <c r="CB65" s="144"/>
      <c r="CC65" s="144"/>
      <c r="CD65" s="144"/>
      <c r="CE65" s="144"/>
      <c r="CF65" s="144"/>
      <c r="CG65" s="144"/>
      <c r="CH65" s="144"/>
      <c r="CI65" s="144"/>
    </row>
    <row r="66" spans="5:87">
      <c r="E66" s="116"/>
      <c r="R66" s="115"/>
      <c r="S66" s="115"/>
      <c r="T66" s="115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  <c r="BQ66" s="145"/>
      <c r="BR66" s="145"/>
      <c r="BS66" s="145"/>
      <c r="BT66" s="145"/>
      <c r="BU66" s="145"/>
      <c r="BV66" s="145"/>
      <c r="BW66" s="144"/>
      <c r="BX66" s="144"/>
      <c r="BY66" s="144"/>
      <c r="BZ66" s="144"/>
      <c r="CA66" s="144"/>
      <c r="CB66" s="144"/>
      <c r="CC66" s="144"/>
      <c r="CD66" s="144"/>
      <c r="CE66" s="144"/>
      <c r="CF66" s="144"/>
      <c r="CG66" s="144"/>
      <c r="CH66" s="144"/>
      <c r="CI66" s="144"/>
    </row>
    <row r="67" spans="5:87">
      <c r="E67" s="116"/>
      <c r="R67" s="115"/>
      <c r="S67" s="115"/>
      <c r="T67" s="115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  <c r="BQ67" s="145"/>
      <c r="BR67" s="145"/>
      <c r="BS67" s="145"/>
      <c r="BT67" s="145"/>
      <c r="BU67" s="145"/>
      <c r="BV67" s="145"/>
      <c r="BW67" s="144"/>
      <c r="BX67" s="144"/>
      <c r="BY67" s="144"/>
      <c r="BZ67" s="144"/>
      <c r="CA67" s="144"/>
      <c r="CB67" s="144"/>
      <c r="CC67" s="144"/>
      <c r="CD67" s="144"/>
      <c r="CE67" s="144"/>
      <c r="CF67" s="144"/>
      <c r="CG67" s="144"/>
      <c r="CH67" s="144"/>
      <c r="CI67" s="144"/>
    </row>
    <row r="68" spans="5:87">
      <c r="E68" s="116"/>
      <c r="R68" s="115"/>
      <c r="S68" s="115"/>
      <c r="T68" s="115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  <c r="BS68" s="145"/>
      <c r="BT68" s="145"/>
      <c r="BU68" s="145"/>
      <c r="BV68" s="145"/>
      <c r="BW68" s="144"/>
      <c r="BX68" s="144"/>
      <c r="BY68" s="144"/>
      <c r="BZ68" s="144"/>
      <c r="CA68" s="144"/>
      <c r="CB68" s="144"/>
      <c r="CC68" s="144"/>
      <c r="CD68" s="144"/>
      <c r="CE68" s="144"/>
      <c r="CF68" s="144"/>
      <c r="CG68" s="144"/>
      <c r="CH68" s="144"/>
      <c r="CI68" s="144"/>
    </row>
    <row r="69" spans="5:87">
      <c r="E69" s="116"/>
      <c r="R69" s="115"/>
      <c r="S69" s="115"/>
      <c r="T69" s="115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4"/>
      <c r="BX69" s="144"/>
      <c r="BY69" s="144"/>
      <c r="BZ69" s="144"/>
      <c r="CA69" s="144"/>
      <c r="CB69" s="144"/>
      <c r="CC69" s="144"/>
      <c r="CD69" s="144"/>
      <c r="CE69" s="144"/>
      <c r="CF69" s="144"/>
      <c r="CG69" s="144"/>
      <c r="CH69" s="144"/>
      <c r="CI69" s="144"/>
    </row>
    <row r="70" spans="5:87">
      <c r="E70" s="116"/>
      <c r="R70" s="115"/>
      <c r="S70" s="115"/>
      <c r="T70" s="115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5"/>
      <c r="BT70" s="145"/>
      <c r="BU70" s="145"/>
      <c r="BV70" s="145"/>
      <c r="BW70" s="144"/>
      <c r="BX70" s="144"/>
      <c r="BY70" s="144"/>
      <c r="BZ70" s="144"/>
      <c r="CA70" s="144"/>
      <c r="CB70" s="144"/>
      <c r="CC70" s="144"/>
      <c r="CD70" s="144"/>
      <c r="CE70" s="144"/>
      <c r="CF70" s="144"/>
      <c r="CG70" s="144"/>
      <c r="CH70" s="144"/>
      <c r="CI70" s="144"/>
    </row>
    <row r="71" spans="5:87">
      <c r="E71" s="116"/>
      <c r="R71" s="115"/>
      <c r="S71" s="115"/>
      <c r="T71" s="115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  <c r="BQ71" s="145"/>
      <c r="BR71" s="145"/>
      <c r="BS71" s="145"/>
      <c r="BT71" s="145"/>
      <c r="BU71" s="145"/>
      <c r="BV71" s="145"/>
      <c r="BW71" s="144"/>
      <c r="BX71" s="144"/>
      <c r="BY71" s="144"/>
      <c r="BZ71" s="144"/>
      <c r="CA71" s="144"/>
      <c r="CB71" s="144"/>
      <c r="CC71" s="144"/>
      <c r="CD71" s="144"/>
      <c r="CE71" s="144"/>
      <c r="CF71" s="144"/>
      <c r="CG71" s="144"/>
      <c r="CH71" s="144"/>
      <c r="CI71" s="144"/>
    </row>
    <row r="72" spans="5:87">
      <c r="E72" s="116"/>
      <c r="R72" s="115"/>
      <c r="S72" s="115"/>
      <c r="T72" s="115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  <c r="BQ72" s="145"/>
      <c r="BR72" s="145"/>
      <c r="BS72" s="145"/>
      <c r="BT72" s="145"/>
      <c r="BU72" s="145"/>
      <c r="BV72" s="145"/>
      <c r="BW72" s="144"/>
      <c r="BX72" s="144"/>
      <c r="BY72" s="144"/>
      <c r="BZ72" s="144"/>
      <c r="CA72" s="144"/>
      <c r="CB72" s="144"/>
      <c r="CC72" s="144"/>
      <c r="CD72" s="144"/>
      <c r="CE72" s="144"/>
      <c r="CF72" s="144"/>
      <c r="CG72" s="144"/>
      <c r="CH72" s="144"/>
      <c r="CI72" s="144"/>
    </row>
    <row r="73" spans="5:87">
      <c r="E73" s="116"/>
      <c r="R73" s="115"/>
      <c r="S73" s="115"/>
      <c r="T73" s="115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  <c r="BS73" s="145"/>
      <c r="BT73" s="145"/>
      <c r="BU73" s="145"/>
      <c r="BV73" s="145"/>
      <c r="BW73" s="144"/>
      <c r="BX73" s="144"/>
      <c r="BY73" s="144"/>
      <c r="BZ73" s="144"/>
      <c r="CA73" s="144"/>
      <c r="CB73" s="144"/>
      <c r="CC73" s="144"/>
      <c r="CD73" s="144"/>
      <c r="CE73" s="144"/>
      <c r="CF73" s="144"/>
      <c r="CG73" s="144"/>
      <c r="CH73" s="144"/>
      <c r="CI73" s="144"/>
    </row>
    <row r="74" spans="5:87">
      <c r="E74" s="116"/>
      <c r="R74" s="115"/>
      <c r="S74" s="115"/>
      <c r="T74" s="115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  <c r="BQ74" s="145"/>
      <c r="BR74" s="145"/>
      <c r="BS74" s="145"/>
      <c r="BT74" s="145"/>
      <c r="BU74" s="145"/>
      <c r="BV74" s="145"/>
      <c r="BW74" s="144"/>
      <c r="BX74" s="144"/>
      <c r="BY74" s="144"/>
      <c r="BZ74" s="144"/>
      <c r="CA74" s="144"/>
      <c r="CB74" s="144"/>
      <c r="CC74" s="144"/>
      <c r="CD74" s="144"/>
      <c r="CE74" s="144"/>
      <c r="CF74" s="144"/>
      <c r="CG74" s="144"/>
      <c r="CH74" s="144"/>
      <c r="CI74" s="144"/>
    </row>
    <row r="75" spans="5:87">
      <c r="E75" s="116"/>
      <c r="R75" s="115"/>
      <c r="S75" s="115"/>
      <c r="T75" s="115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  <c r="BQ75" s="145"/>
      <c r="BR75" s="145"/>
      <c r="BS75" s="145"/>
      <c r="BT75" s="145"/>
      <c r="BU75" s="145"/>
      <c r="BV75" s="145"/>
      <c r="BW75" s="144"/>
      <c r="BX75" s="144"/>
      <c r="BY75" s="144"/>
      <c r="BZ75" s="144"/>
      <c r="CA75" s="144"/>
      <c r="CB75" s="144"/>
      <c r="CC75" s="144"/>
      <c r="CD75" s="144"/>
      <c r="CE75" s="144"/>
      <c r="CF75" s="144"/>
      <c r="CG75" s="144"/>
      <c r="CH75" s="144"/>
      <c r="CI75" s="144"/>
    </row>
    <row r="76" spans="5:87">
      <c r="E76" s="116"/>
      <c r="R76" s="115"/>
      <c r="S76" s="115"/>
      <c r="T76" s="115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  <c r="BQ76" s="145"/>
      <c r="BR76" s="145"/>
      <c r="BS76" s="145"/>
      <c r="BT76" s="145"/>
      <c r="BU76" s="145"/>
      <c r="BV76" s="145"/>
      <c r="BW76" s="144"/>
      <c r="BX76" s="144"/>
      <c r="BY76" s="144"/>
      <c r="BZ76" s="144"/>
      <c r="CA76" s="144"/>
      <c r="CB76" s="144"/>
      <c r="CC76" s="144"/>
      <c r="CD76" s="144"/>
      <c r="CE76" s="144"/>
      <c r="CF76" s="144"/>
      <c r="CG76" s="144"/>
      <c r="CH76" s="144"/>
      <c r="CI76" s="144"/>
    </row>
    <row r="77" spans="5:87">
      <c r="E77" s="116"/>
      <c r="R77" s="115"/>
      <c r="S77" s="115"/>
      <c r="T77" s="115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5"/>
      <c r="BW77" s="144"/>
      <c r="BX77" s="144"/>
      <c r="BY77" s="144"/>
      <c r="BZ77" s="144"/>
      <c r="CA77" s="144"/>
      <c r="CB77" s="144"/>
      <c r="CC77" s="144"/>
      <c r="CD77" s="144"/>
      <c r="CE77" s="144"/>
      <c r="CF77" s="144"/>
      <c r="CG77" s="144"/>
      <c r="CH77" s="144"/>
      <c r="CI77" s="144"/>
    </row>
    <row r="78" spans="5:87">
      <c r="E78" s="116"/>
      <c r="R78" s="115"/>
      <c r="S78" s="115"/>
      <c r="T78" s="115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  <c r="BQ78" s="145"/>
      <c r="BR78" s="145"/>
      <c r="BS78" s="145"/>
      <c r="BT78" s="145"/>
      <c r="BU78" s="145"/>
      <c r="BV78" s="145"/>
      <c r="BW78" s="144"/>
      <c r="BX78" s="144"/>
      <c r="BY78" s="144"/>
      <c r="BZ78" s="144"/>
      <c r="CA78" s="144"/>
      <c r="CB78" s="144"/>
      <c r="CC78" s="144"/>
      <c r="CD78" s="144"/>
      <c r="CE78" s="144"/>
      <c r="CF78" s="144"/>
      <c r="CG78" s="144"/>
      <c r="CH78" s="144"/>
      <c r="CI78" s="144"/>
    </row>
    <row r="79" spans="5:87">
      <c r="E79" s="116"/>
      <c r="R79" s="115"/>
      <c r="S79" s="115"/>
      <c r="T79" s="115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4"/>
      <c r="BX79" s="144"/>
      <c r="BY79" s="144"/>
      <c r="BZ79" s="144"/>
      <c r="CA79" s="144"/>
      <c r="CB79" s="144"/>
      <c r="CC79" s="144"/>
      <c r="CD79" s="144"/>
      <c r="CE79" s="144"/>
      <c r="CF79" s="144"/>
      <c r="CG79" s="144"/>
      <c r="CH79" s="144"/>
      <c r="CI79" s="144"/>
    </row>
    <row r="80" spans="5:87">
      <c r="E80" s="116"/>
      <c r="R80" s="115"/>
      <c r="S80" s="115"/>
      <c r="T80" s="115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  <c r="BQ80" s="145"/>
      <c r="BR80" s="145"/>
      <c r="BS80" s="145"/>
      <c r="BT80" s="145"/>
      <c r="BU80" s="145"/>
      <c r="BV80" s="145"/>
      <c r="BW80" s="144"/>
      <c r="BX80" s="144"/>
      <c r="BY80" s="144"/>
      <c r="BZ80" s="144"/>
      <c r="CA80" s="144"/>
      <c r="CB80" s="144"/>
      <c r="CC80" s="144"/>
      <c r="CD80" s="144"/>
      <c r="CE80" s="144"/>
      <c r="CF80" s="144"/>
      <c r="CG80" s="144"/>
      <c r="CH80" s="144"/>
      <c r="CI80" s="144"/>
    </row>
    <row r="81" spans="42:74"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  <c r="BH81" s="143"/>
      <c r="BI81" s="143"/>
      <c r="BJ81" s="143"/>
      <c r="BK81" s="143"/>
      <c r="BL81" s="143"/>
      <c r="BM81" s="143"/>
      <c r="BN81" s="143"/>
      <c r="BO81" s="143"/>
      <c r="BP81" s="143"/>
      <c r="BQ81" s="143"/>
      <c r="BR81" s="143"/>
      <c r="BS81" s="143"/>
      <c r="BT81" s="143"/>
      <c r="BU81" s="143"/>
      <c r="BV81" s="143"/>
    </row>
    <row r="82" spans="42:74"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3"/>
      <c r="BR82" s="143"/>
      <c r="BS82" s="143"/>
      <c r="BT82" s="143"/>
      <c r="BU82" s="143"/>
      <c r="BV82" s="143"/>
    </row>
    <row r="83" spans="42:74"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3"/>
      <c r="BR83" s="143"/>
      <c r="BS83" s="143"/>
      <c r="BT83" s="143"/>
      <c r="BU83" s="143"/>
      <c r="BV83" s="143"/>
    </row>
    <row r="84" spans="42:74"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3"/>
      <c r="BR84" s="143"/>
      <c r="BS84" s="143"/>
      <c r="BT84" s="143"/>
      <c r="BU84" s="143"/>
      <c r="BV84" s="143"/>
    </row>
    <row r="85" spans="42:74"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3"/>
      <c r="BP85" s="143"/>
      <c r="BQ85" s="143"/>
      <c r="BR85" s="143"/>
      <c r="BS85" s="143"/>
      <c r="BT85" s="143"/>
      <c r="BU85" s="143"/>
      <c r="BV85" s="143"/>
    </row>
    <row r="86" spans="42:74"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3"/>
      <c r="BG86" s="143"/>
      <c r="BH86" s="143"/>
      <c r="BI86" s="143"/>
      <c r="BJ86" s="143"/>
      <c r="BK86" s="143"/>
      <c r="BL86" s="143"/>
      <c r="BM86" s="143"/>
      <c r="BN86" s="143"/>
      <c r="BO86" s="143"/>
      <c r="BP86" s="143"/>
      <c r="BQ86" s="143"/>
      <c r="BR86" s="143"/>
      <c r="BS86" s="143"/>
      <c r="BT86" s="143"/>
      <c r="BU86" s="143"/>
      <c r="BV86" s="143"/>
    </row>
    <row r="87" spans="42:74"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3"/>
      <c r="BG87" s="143"/>
      <c r="BH87" s="143"/>
      <c r="BI87" s="143"/>
      <c r="BJ87" s="143"/>
      <c r="BK87" s="143"/>
      <c r="BL87" s="143"/>
      <c r="BM87" s="143"/>
      <c r="BN87" s="143"/>
      <c r="BO87" s="143"/>
      <c r="BP87" s="143"/>
      <c r="BQ87" s="143"/>
      <c r="BR87" s="143"/>
      <c r="BS87" s="143"/>
      <c r="BT87" s="143"/>
      <c r="BU87" s="143"/>
      <c r="BV87" s="143"/>
    </row>
    <row r="88" spans="42:74"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3"/>
      <c r="BR88" s="143"/>
      <c r="BS88" s="143"/>
      <c r="BT88" s="143"/>
      <c r="BU88" s="143"/>
      <c r="BV88" s="143"/>
    </row>
    <row r="89" spans="42:74"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  <c r="BU89" s="143"/>
      <c r="BV89" s="143"/>
    </row>
    <row r="90" spans="42:74"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43"/>
      <c r="BS90" s="143"/>
      <c r="BT90" s="143"/>
      <c r="BU90" s="143"/>
      <c r="BV90" s="143"/>
    </row>
    <row r="91" spans="42:74"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143"/>
      <c r="BI91" s="143"/>
      <c r="BJ91" s="143"/>
      <c r="BK91" s="143"/>
      <c r="BL91" s="143"/>
      <c r="BM91" s="143"/>
      <c r="BN91" s="143"/>
      <c r="BO91" s="143"/>
      <c r="BP91" s="143"/>
      <c r="BQ91" s="143"/>
      <c r="BR91" s="143"/>
      <c r="BS91" s="143"/>
      <c r="BT91" s="143"/>
      <c r="BU91" s="143"/>
      <c r="BV91" s="143"/>
    </row>
    <row r="92" spans="42:74"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  <c r="BU92" s="143"/>
      <c r="BV92" s="143"/>
    </row>
    <row r="93" spans="42:74"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/>
      <c r="BV93" s="143"/>
    </row>
    <row r="94" spans="42:74"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</row>
    <row r="95" spans="42:74"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143"/>
      <c r="BU95" s="143"/>
      <c r="BV95" s="143"/>
    </row>
    <row r="96" spans="42:74"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3"/>
      <c r="BG96" s="143"/>
      <c r="BH96" s="143"/>
      <c r="BI96" s="143"/>
      <c r="BJ96" s="143"/>
      <c r="BK96" s="143"/>
      <c r="BL96" s="143"/>
      <c r="BM96" s="143"/>
      <c r="BN96" s="143"/>
      <c r="BO96" s="143"/>
      <c r="BP96" s="143"/>
      <c r="BQ96" s="143"/>
      <c r="BR96" s="143"/>
      <c r="BS96" s="143"/>
      <c r="BT96" s="143"/>
      <c r="BU96" s="143"/>
      <c r="BV96" s="143"/>
    </row>
    <row r="97" spans="42:74"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143"/>
      <c r="BU97" s="143"/>
      <c r="BV97" s="143"/>
    </row>
    <row r="98" spans="42:74"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143"/>
      <c r="BU98" s="143"/>
      <c r="BV98" s="143"/>
    </row>
    <row r="99" spans="42:74"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  <c r="BM99" s="143"/>
      <c r="BN99" s="143"/>
      <c r="BO99" s="143"/>
      <c r="BP99" s="143"/>
      <c r="BQ99" s="143"/>
      <c r="BR99" s="143"/>
      <c r="BS99" s="143"/>
      <c r="BT99" s="143"/>
      <c r="BU99" s="143"/>
      <c r="BV99" s="143"/>
    </row>
    <row r="100" spans="42:74"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143"/>
      <c r="BU100" s="143"/>
      <c r="BV100" s="143"/>
    </row>
    <row r="101" spans="42:74"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3"/>
      <c r="BD101" s="143"/>
      <c r="BE101" s="143"/>
      <c r="BF101" s="143"/>
      <c r="BG101" s="143"/>
      <c r="BH101" s="143"/>
      <c r="BI101" s="143"/>
      <c r="BJ101" s="143"/>
      <c r="BK101" s="143"/>
      <c r="BL101" s="143"/>
      <c r="BM101" s="143"/>
      <c r="BN101" s="143"/>
      <c r="BO101" s="143"/>
      <c r="BP101" s="143"/>
      <c r="BQ101" s="143"/>
      <c r="BR101" s="143"/>
      <c r="BS101" s="143"/>
      <c r="BT101" s="143"/>
      <c r="BU101" s="143"/>
      <c r="BV101" s="143"/>
    </row>
    <row r="102" spans="42:74"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3"/>
      <c r="BR102" s="143"/>
      <c r="BS102" s="143"/>
      <c r="BT102" s="143"/>
      <c r="BU102" s="143"/>
      <c r="BV102" s="143"/>
    </row>
    <row r="103" spans="42:74"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3"/>
      <c r="BR103" s="143"/>
      <c r="BS103" s="143"/>
      <c r="BT103" s="143"/>
      <c r="BU103" s="143"/>
      <c r="BV103" s="143"/>
    </row>
    <row r="104" spans="42:74"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3"/>
      <c r="AZ104" s="143"/>
      <c r="BA104" s="143"/>
      <c r="BB104" s="143"/>
      <c r="BC104" s="143"/>
      <c r="BD104" s="143"/>
      <c r="BE104" s="143"/>
      <c r="BF104" s="143"/>
      <c r="BG104" s="143"/>
      <c r="BH104" s="143"/>
      <c r="BI104" s="143"/>
      <c r="BJ104" s="143"/>
      <c r="BK104" s="143"/>
      <c r="BL104" s="143"/>
      <c r="BM104" s="143"/>
      <c r="BN104" s="143"/>
      <c r="BO104" s="143"/>
      <c r="BP104" s="143"/>
      <c r="BQ104" s="143"/>
      <c r="BR104" s="143"/>
      <c r="BS104" s="143"/>
      <c r="BT104" s="143"/>
      <c r="BU104" s="143"/>
      <c r="BV104" s="143"/>
    </row>
    <row r="105" spans="42:74"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43"/>
      <c r="BI105" s="143"/>
      <c r="BJ105" s="143"/>
      <c r="BK105" s="143"/>
      <c r="BL105" s="143"/>
      <c r="BM105" s="143"/>
      <c r="BN105" s="143"/>
      <c r="BO105" s="143"/>
      <c r="BP105" s="143"/>
      <c r="BQ105" s="143"/>
      <c r="BR105" s="143"/>
      <c r="BS105" s="143"/>
      <c r="BT105" s="143"/>
      <c r="BU105" s="143"/>
      <c r="BV105" s="143"/>
    </row>
    <row r="106" spans="42:74"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143"/>
      <c r="BU106" s="143"/>
      <c r="BV106" s="143"/>
    </row>
    <row r="107" spans="42:74">
      <c r="AP107" s="143"/>
      <c r="AQ107" s="143"/>
      <c r="AR107" s="143"/>
      <c r="AS107" s="143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3"/>
      <c r="BP107" s="143"/>
      <c r="BQ107" s="143"/>
      <c r="BR107" s="143"/>
      <c r="BS107" s="143"/>
      <c r="BT107" s="143"/>
      <c r="BU107" s="143"/>
      <c r="BV107" s="143"/>
    </row>
    <row r="108" spans="42:74">
      <c r="AP108" s="143"/>
      <c r="AQ108" s="143"/>
      <c r="AR108" s="143"/>
      <c r="AS108" s="143"/>
      <c r="AT108" s="143"/>
      <c r="AU108" s="143"/>
      <c r="AV108" s="143"/>
      <c r="AW108" s="143"/>
      <c r="AX108" s="143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43"/>
      <c r="BI108" s="143"/>
      <c r="BJ108" s="143"/>
      <c r="BK108" s="143"/>
      <c r="BL108" s="143"/>
      <c r="BM108" s="143"/>
      <c r="BN108" s="143"/>
      <c r="BO108" s="143"/>
      <c r="BP108" s="143"/>
      <c r="BQ108" s="143"/>
      <c r="BR108" s="143"/>
      <c r="BS108" s="143"/>
      <c r="BT108" s="143"/>
      <c r="BU108" s="143"/>
      <c r="BV108" s="143"/>
    </row>
    <row r="109" spans="42:74">
      <c r="AP109" s="143"/>
      <c r="AQ109" s="143"/>
      <c r="AR109" s="143"/>
      <c r="AS109" s="143"/>
      <c r="AT109" s="143"/>
      <c r="AU109" s="143"/>
      <c r="AV109" s="143"/>
      <c r="AW109" s="143"/>
      <c r="AX109" s="143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43"/>
      <c r="BI109" s="143"/>
      <c r="BJ109" s="143"/>
      <c r="BK109" s="143"/>
      <c r="BL109" s="143"/>
      <c r="BM109" s="143"/>
      <c r="BN109" s="143"/>
      <c r="BO109" s="143"/>
      <c r="BP109" s="143"/>
      <c r="BQ109" s="143"/>
      <c r="BR109" s="143"/>
      <c r="BS109" s="143"/>
      <c r="BT109" s="143"/>
      <c r="BU109" s="143"/>
      <c r="BV109" s="143"/>
    </row>
    <row r="110" spans="42:74">
      <c r="AP110" s="143"/>
      <c r="AQ110" s="143"/>
      <c r="AR110" s="143"/>
      <c r="AS110" s="143"/>
      <c r="AT110" s="143"/>
      <c r="AU110" s="143"/>
      <c r="AV110" s="143"/>
      <c r="AW110" s="143"/>
      <c r="AX110" s="143"/>
      <c r="AY110" s="143"/>
      <c r="AZ110" s="143"/>
      <c r="BA110" s="143"/>
      <c r="BB110" s="143"/>
      <c r="BC110" s="143"/>
      <c r="BD110" s="143"/>
      <c r="BE110" s="143"/>
      <c r="BF110" s="143"/>
      <c r="BG110" s="143"/>
      <c r="BH110" s="143"/>
      <c r="BI110" s="143"/>
      <c r="BJ110" s="143"/>
      <c r="BK110" s="143"/>
      <c r="BL110" s="143"/>
      <c r="BM110" s="143"/>
      <c r="BN110" s="143"/>
      <c r="BO110" s="143"/>
      <c r="BP110" s="143"/>
      <c r="BQ110" s="143"/>
      <c r="BR110" s="143"/>
      <c r="BS110" s="143"/>
      <c r="BT110" s="143"/>
      <c r="BU110" s="143"/>
      <c r="BV110" s="143"/>
    </row>
    <row r="111" spans="42:74"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143"/>
      <c r="BU111" s="143"/>
      <c r="BV111" s="143"/>
    </row>
    <row r="112" spans="42:74">
      <c r="AP112" s="143"/>
      <c r="AQ112" s="143"/>
      <c r="AR112" s="143"/>
      <c r="AS112" s="143"/>
      <c r="AT112" s="143"/>
      <c r="AU112" s="143"/>
      <c r="AV112" s="143"/>
      <c r="AW112" s="143"/>
      <c r="AX112" s="143"/>
      <c r="AY112" s="143"/>
      <c r="AZ112" s="143"/>
      <c r="BA112" s="143"/>
      <c r="BB112" s="143"/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143"/>
      <c r="BT112" s="143"/>
      <c r="BU112" s="143"/>
      <c r="BV112" s="143"/>
    </row>
    <row r="113" spans="42:74"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143"/>
      <c r="BU113" s="143"/>
      <c r="BV113" s="143"/>
    </row>
    <row r="114" spans="42:74">
      <c r="AP114" s="143"/>
      <c r="AQ114" s="143"/>
      <c r="AR114" s="143"/>
      <c r="AS114" s="143"/>
      <c r="AT114" s="143"/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3"/>
      <c r="BF114" s="143"/>
      <c r="BG114" s="143"/>
      <c r="BH114" s="143"/>
      <c r="BI114" s="143"/>
      <c r="BJ114" s="143"/>
      <c r="BK114" s="143"/>
      <c r="BL114" s="143"/>
      <c r="BM114" s="143"/>
      <c r="BN114" s="143"/>
      <c r="BO114" s="143"/>
      <c r="BP114" s="143"/>
      <c r="BQ114" s="143"/>
      <c r="BR114" s="143"/>
      <c r="BS114" s="143"/>
      <c r="BT114" s="143"/>
      <c r="BU114" s="143"/>
      <c r="BV114" s="143"/>
    </row>
    <row r="115" spans="42:74"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  <c r="BI115" s="143"/>
      <c r="BJ115" s="143"/>
      <c r="BK115" s="143"/>
      <c r="BL115" s="143"/>
      <c r="BM115" s="143"/>
      <c r="BN115" s="143"/>
      <c r="BO115" s="143"/>
      <c r="BP115" s="143"/>
      <c r="BQ115" s="143"/>
      <c r="BR115" s="143"/>
      <c r="BS115" s="143"/>
      <c r="BT115" s="143"/>
      <c r="BU115" s="143"/>
      <c r="BV115" s="143"/>
    </row>
    <row r="116" spans="42:74"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43"/>
      <c r="BK116" s="143"/>
      <c r="BL116" s="143"/>
      <c r="BM116" s="143"/>
      <c r="BN116" s="143"/>
      <c r="BO116" s="143"/>
      <c r="BP116" s="143"/>
      <c r="BQ116" s="143"/>
      <c r="BR116" s="143"/>
      <c r="BS116" s="143"/>
      <c r="BT116" s="143"/>
      <c r="BU116" s="143"/>
      <c r="BV116" s="143"/>
    </row>
    <row r="117" spans="42:74">
      <c r="AP117" s="143"/>
      <c r="AQ117" s="143"/>
      <c r="AR117" s="143"/>
      <c r="AS117" s="143"/>
      <c r="AT117" s="143"/>
      <c r="AU117" s="143"/>
      <c r="AV117" s="143"/>
      <c r="AW117" s="143"/>
      <c r="AX117" s="143"/>
      <c r="AY117" s="143"/>
      <c r="AZ117" s="143"/>
      <c r="BA117" s="143"/>
      <c r="BB117" s="143"/>
      <c r="BC117" s="143"/>
      <c r="BD117" s="143"/>
      <c r="BE117" s="143"/>
      <c r="BF117" s="143"/>
      <c r="BG117" s="143"/>
      <c r="BH117" s="143"/>
      <c r="BI117" s="143"/>
      <c r="BJ117" s="143"/>
      <c r="BK117" s="143"/>
      <c r="BL117" s="143"/>
      <c r="BM117" s="143"/>
      <c r="BN117" s="143"/>
      <c r="BO117" s="143"/>
      <c r="BP117" s="143"/>
      <c r="BQ117" s="143"/>
      <c r="BR117" s="143"/>
      <c r="BS117" s="143"/>
      <c r="BT117" s="143"/>
      <c r="BU117" s="143"/>
      <c r="BV117" s="143"/>
    </row>
    <row r="118" spans="42:74">
      <c r="AP118" s="143"/>
      <c r="AQ118" s="143"/>
      <c r="AR118" s="143"/>
      <c r="AS118" s="143"/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  <c r="BI118" s="143"/>
      <c r="BJ118" s="143"/>
      <c r="BK118" s="143"/>
      <c r="BL118" s="143"/>
      <c r="BM118" s="143"/>
      <c r="BN118" s="143"/>
      <c r="BO118" s="143"/>
      <c r="BP118" s="143"/>
      <c r="BQ118" s="143"/>
      <c r="BR118" s="143"/>
      <c r="BS118" s="143"/>
      <c r="BT118" s="143"/>
      <c r="BU118" s="143"/>
      <c r="BV118" s="143"/>
    </row>
    <row r="119" spans="42:74"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143"/>
      <c r="BU119" s="143"/>
      <c r="BV119" s="143"/>
    </row>
    <row r="120" spans="42:74">
      <c r="AP120" s="143"/>
      <c r="AQ120" s="143"/>
      <c r="AR120" s="143"/>
      <c r="AS120" s="143"/>
      <c r="AT120" s="143"/>
      <c r="AU120" s="143"/>
      <c r="AV120" s="143"/>
      <c r="AW120" s="143"/>
      <c r="AX120" s="143"/>
      <c r="AY120" s="143"/>
      <c r="AZ120" s="143"/>
      <c r="BA120" s="143"/>
      <c r="BB120" s="143"/>
      <c r="BC120" s="143"/>
      <c r="BD120" s="143"/>
      <c r="BE120" s="143"/>
      <c r="BF120" s="143"/>
      <c r="BG120" s="143"/>
      <c r="BH120" s="143"/>
      <c r="BI120" s="143"/>
      <c r="BJ120" s="143"/>
      <c r="BK120" s="143"/>
      <c r="BL120" s="143"/>
      <c r="BM120" s="143"/>
      <c r="BN120" s="143"/>
      <c r="BO120" s="143"/>
      <c r="BP120" s="143"/>
      <c r="BQ120" s="143"/>
      <c r="BR120" s="143"/>
      <c r="BS120" s="143"/>
      <c r="BT120" s="143"/>
      <c r="BU120" s="143"/>
      <c r="BV120" s="143"/>
    </row>
    <row r="121" spans="42:74"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/>
      <c r="BV121" s="143"/>
    </row>
    <row r="122" spans="42:74"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  <c r="BU122" s="143"/>
      <c r="BV122" s="143"/>
    </row>
    <row r="123" spans="42:74"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  <c r="BU123" s="143"/>
      <c r="BV123" s="143"/>
    </row>
    <row r="124" spans="42:74"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  <c r="BU124" s="143"/>
      <c r="BV124" s="143"/>
    </row>
    <row r="125" spans="42:74"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  <c r="BU125" s="143"/>
      <c r="BV125" s="143"/>
    </row>
    <row r="126" spans="42:74"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  <c r="BU126" s="143"/>
      <c r="BV126" s="143"/>
    </row>
    <row r="127" spans="42:74"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143"/>
      <c r="BU127" s="143"/>
      <c r="BV127" s="143"/>
    </row>
    <row r="128" spans="42:74"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143"/>
      <c r="BU128" s="143"/>
      <c r="BV128" s="143"/>
    </row>
    <row r="129" spans="42:74"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143"/>
      <c r="BU129" s="143"/>
      <c r="BV129" s="143"/>
    </row>
    <row r="130" spans="42:74"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  <c r="BU130" s="143"/>
      <c r="BV130" s="143"/>
    </row>
    <row r="131" spans="42:74"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</row>
    <row r="132" spans="42:74"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  <c r="BU132" s="143"/>
      <c r="BV132" s="143"/>
    </row>
    <row r="133" spans="42:74"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</row>
    <row r="134" spans="42:74"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U134" s="143"/>
      <c r="BV134" s="143"/>
    </row>
    <row r="135" spans="42:74"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U135" s="143"/>
      <c r="BV135" s="143"/>
    </row>
    <row r="136" spans="42:74"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143"/>
      <c r="BU136" s="143"/>
      <c r="BV136" s="143"/>
    </row>
    <row r="137" spans="42:74"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143"/>
      <c r="BU137" s="143"/>
      <c r="BV137" s="143"/>
    </row>
    <row r="138" spans="42:74"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143"/>
      <c r="BU138" s="143"/>
      <c r="BV138" s="143"/>
    </row>
    <row r="139" spans="42:74"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  <c r="BI139" s="143"/>
      <c r="BJ139" s="143"/>
      <c r="BK139" s="143"/>
      <c r="BL139" s="143"/>
      <c r="BM139" s="143"/>
      <c r="BN139" s="143"/>
      <c r="BO139" s="143"/>
      <c r="BP139" s="143"/>
      <c r="BQ139" s="143"/>
      <c r="BR139" s="143"/>
      <c r="BS139" s="143"/>
      <c r="BT139" s="143"/>
      <c r="BU139" s="143"/>
      <c r="BV139" s="143"/>
    </row>
    <row r="140" spans="42:74"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  <c r="BU140" s="143"/>
      <c r="BV140" s="143"/>
    </row>
    <row r="141" spans="42:74"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143"/>
      <c r="BU141" s="143"/>
      <c r="BV141" s="143"/>
    </row>
    <row r="142" spans="42:74"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  <c r="BI142" s="143"/>
      <c r="BJ142" s="143"/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143"/>
      <c r="BU142" s="143"/>
      <c r="BV142" s="143"/>
    </row>
    <row r="143" spans="42:74"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143"/>
      <c r="BU143" s="143"/>
      <c r="BV143" s="143"/>
    </row>
    <row r="144" spans="42:74"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3"/>
      <c r="BO144" s="143"/>
      <c r="BP144" s="143"/>
      <c r="BQ144" s="143"/>
      <c r="BR144" s="143"/>
      <c r="BS144" s="143"/>
      <c r="BT144" s="143"/>
      <c r="BU144" s="143"/>
      <c r="BV144" s="143"/>
    </row>
    <row r="145" spans="42:74"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  <c r="BI145" s="143"/>
      <c r="BJ145" s="143"/>
      <c r="BK145" s="143"/>
      <c r="BL145" s="143"/>
      <c r="BM145" s="143"/>
      <c r="BN145" s="143"/>
      <c r="BO145" s="143"/>
      <c r="BP145" s="143"/>
      <c r="BQ145" s="143"/>
      <c r="BR145" s="143"/>
      <c r="BS145" s="143"/>
      <c r="BT145" s="143"/>
      <c r="BU145" s="143"/>
      <c r="BV145" s="143"/>
    </row>
    <row r="146" spans="42:74"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  <c r="BI146" s="143"/>
      <c r="BJ146" s="143"/>
      <c r="BK146" s="143"/>
      <c r="BL146" s="143"/>
      <c r="BM146" s="143"/>
      <c r="BN146" s="143"/>
      <c r="BO146" s="143"/>
      <c r="BP146" s="143"/>
      <c r="BQ146" s="143"/>
      <c r="BR146" s="143"/>
      <c r="BS146" s="143"/>
      <c r="BT146" s="143"/>
      <c r="BU146" s="143"/>
      <c r="BV146" s="143"/>
    </row>
    <row r="147" spans="42:74"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  <c r="BE147" s="143"/>
      <c r="BF147" s="143"/>
      <c r="BG147" s="143"/>
      <c r="BH147" s="143"/>
      <c r="BI147" s="143"/>
      <c r="BJ147" s="143"/>
      <c r="BK147" s="143"/>
      <c r="BL147" s="143"/>
      <c r="BM147" s="143"/>
      <c r="BN147" s="143"/>
      <c r="BO147" s="143"/>
      <c r="BP147" s="143"/>
      <c r="BQ147" s="143"/>
      <c r="BR147" s="143"/>
      <c r="BS147" s="143"/>
      <c r="BT147" s="143"/>
      <c r="BU147" s="143"/>
      <c r="BV147" s="143"/>
    </row>
    <row r="148" spans="42:74">
      <c r="AP148" s="143"/>
      <c r="AQ148" s="143"/>
      <c r="AR148" s="143"/>
      <c r="AS148" s="143"/>
      <c r="AT148" s="143"/>
      <c r="AU148" s="143"/>
      <c r="AV148" s="143"/>
      <c r="AW148" s="143"/>
      <c r="AX148" s="143"/>
      <c r="AY148" s="143"/>
      <c r="AZ148" s="143"/>
      <c r="BA148" s="143"/>
      <c r="BB148" s="143"/>
      <c r="BC148" s="143"/>
      <c r="BD148" s="143"/>
      <c r="BE148" s="143"/>
      <c r="BF148" s="143"/>
      <c r="BG148" s="143"/>
      <c r="BH148" s="143"/>
      <c r="BI148" s="143"/>
      <c r="BJ148" s="143"/>
      <c r="BK148" s="143"/>
      <c r="BL148" s="143"/>
      <c r="BM148" s="143"/>
      <c r="BN148" s="143"/>
      <c r="BO148" s="143"/>
      <c r="BP148" s="143"/>
      <c r="BQ148" s="143"/>
      <c r="BR148" s="143"/>
      <c r="BS148" s="143"/>
      <c r="BT148" s="143"/>
      <c r="BU148" s="143"/>
      <c r="BV148" s="143"/>
    </row>
    <row r="149" spans="42:74">
      <c r="AP149" s="143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  <c r="BU149" s="143"/>
      <c r="BV149" s="143"/>
    </row>
    <row r="150" spans="42:74">
      <c r="AP150" s="143"/>
      <c r="AQ150" s="143"/>
      <c r="AR150" s="143"/>
      <c r="AS150" s="143"/>
      <c r="AT150" s="143"/>
      <c r="AU150" s="143"/>
      <c r="AV150" s="143"/>
      <c r="AW150" s="143"/>
      <c r="AX150" s="143"/>
      <c r="AY150" s="143"/>
      <c r="AZ150" s="143"/>
      <c r="BA150" s="143"/>
      <c r="BB150" s="143"/>
      <c r="BC150" s="143"/>
      <c r="BD150" s="143"/>
      <c r="BE150" s="143"/>
      <c r="BF150" s="143"/>
      <c r="BG150" s="143"/>
      <c r="BH150" s="143"/>
      <c r="BI150" s="143"/>
      <c r="BJ150" s="143"/>
      <c r="BK150" s="143"/>
      <c r="BL150" s="143"/>
      <c r="BM150" s="143"/>
      <c r="BN150" s="143"/>
      <c r="BO150" s="143"/>
      <c r="BP150" s="143"/>
      <c r="BQ150" s="143"/>
      <c r="BR150" s="143"/>
      <c r="BS150" s="143"/>
      <c r="BT150" s="143"/>
      <c r="BU150" s="143"/>
      <c r="BV150" s="143"/>
    </row>
    <row r="151" spans="42:74">
      <c r="AP151" s="143"/>
      <c r="AQ151" s="143"/>
      <c r="AR151" s="143"/>
      <c r="AS151" s="143"/>
      <c r="AT151" s="143"/>
      <c r="AU151" s="143"/>
      <c r="AV151" s="143"/>
      <c r="AW151" s="143"/>
      <c r="AX151" s="143"/>
      <c r="AY151" s="143"/>
      <c r="AZ151" s="143"/>
      <c r="BA151" s="143"/>
      <c r="BB151" s="143"/>
      <c r="BC151" s="143"/>
      <c r="BD151" s="143"/>
      <c r="BE151" s="143"/>
      <c r="BF151" s="143"/>
      <c r="BG151" s="143"/>
      <c r="BH151" s="143"/>
      <c r="BI151" s="143"/>
      <c r="BJ151" s="143"/>
      <c r="BK151" s="143"/>
      <c r="BL151" s="143"/>
      <c r="BM151" s="143"/>
      <c r="BN151" s="143"/>
      <c r="BO151" s="143"/>
      <c r="BP151" s="143"/>
      <c r="BQ151" s="143"/>
      <c r="BR151" s="143"/>
      <c r="BS151" s="143"/>
      <c r="BT151" s="143"/>
      <c r="BU151" s="143"/>
      <c r="BV151" s="143"/>
    </row>
    <row r="152" spans="42:74">
      <c r="AP152" s="143"/>
      <c r="AQ152" s="143"/>
      <c r="AR152" s="143"/>
      <c r="AS152" s="143"/>
      <c r="AT152" s="143"/>
      <c r="AU152" s="143"/>
      <c r="AV152" s="143"/>
      <c r="AW152" s="143"/>
      <c r="AX152" s="143"/>
      <c r="AY152" s="143"/>
      <c r="AZ152" s="143"/>
      <c r="BA152" s="143"/>
      <c r="BB152" s="143"/>
      <c r="BC152" s="143"/>
      <c r="BD152" s="143"/>
      <c r="BE152" s="143"/>
      <c r="BF152" s="143"/>
      <c r="BG152" s="143"/>
      <c r="BH152" s="143"/>
      <c r="BI152" s="143"/>
      <c r="BJ152" s="143"/>
      <c r="BK152" s="143"/>
      <c r="BL152" s="143"/>
      <c r="BM152" s="143"/>
      <c r="BN152" s="143"/>
      <c r="BO152" s="143"/>
      <c r="BP152" s="143"/>
      <c r="BQ152" s="143"/>
      <c r="BR152" s="143"/>
      <c r="BS152" s="143"/>
      <c r="BT152" s="143"/>
      <c r="BU152" s="143"/>
      <c r="BV152" s="143"/>
    </row>
    <row r="153" spans="42:74">
      <c r="AP153" s="143"/>
      <c r="AQ153" s="143"/>
      <c r="AR153" s="143"/>
      <c r="AS153" s="143"/>
      <c r="AT153" s="143"/>
      <c r="AU153" s="143"/>
      <c r="AV153" s="143"/>
      <c r="AW153" s="143"/>
      <c r="AX153" s="143"/>
      <c r="AY153" s="143"/>
      <c r="AZ153" s="143"/>
      <c r="BA153" s="143"/>
      <c r="BB153" s="143"/>
      <c r="BC153" s="143"/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  <c r="BQ153" s="143"/>
      <c r="BR153" s="143"/>
      <c r="BS153" s="143"/>
      <c r="BT153" s="143"/>
      <c r="BU153" s="143"/>
      <c r="BV153" s="143"/>
    </row>
    <row r="154" spans="42:74">
      <c r="AP154" s="143"/>
      <c r="AQ154" s="143"/>
      <c r="AR154" s="143"/>
      <c r="AS154" s="143"/>
      <c r="AT154" s="143"/>
      <c r="AU154" s="143"/>
      <c r="AV154" s="143"/>
      <c r="AW154" s="143"/>
      <c r="AX154" s="143"/>
      <c r="AY154" s="143"/>
      <c r="AZ154" s="143"/>
      <c r="BA154" s="143"/>
      <c r="BB154" s="143"/>
      <c r="BC154" s="143"/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43"/>
      <c r="BS154" s="143"/>
      <c r="BT154" s="143"/>
      <c r="BU154" s="143"/>
      <c r="BV154" s="143"/>
    </row>
    <row r="155" spans="42:74">
      <c r="AP155" s="143"/>
      <c r="AQ155" s="143"/>
      <c r="AR155" s="143"/>
      <c r="AS155" s="143"/>
      <c r="AT155" s="143"/>
      <c r="AU155" s="143"/>
      <c r="AV155" s="143"/>
      <c r="AW155" s="143"/>
      <c r="AX155" s="143"/>
      <c r="AY155" s="143"/>
      <c r="AZ155" s="143"/>
      <c r="BA155" s="143"/>
      <c r="BB155" s="143"/>
      <c r="BC155" s="143"/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  <c r="BQ155" s="143"/>
      <c r="BR155" s="143"/>
      <c r="BS155" s="143"/>
      <c r="BT155" s="143"/>
      <c r="BU155" s="143"/>
      <c r="BV155" s="143"/>
    </row>
    <row r="156" spans="42:74">
      <c r="AP156" s="143"/>
      <c r="AQ156" s="143"/>
      <c r="AR156" s="143"/>
      <c r="AS156" s="143"/>
      <c r="AT156" s="143"/>
      <c r="AU156" s="143"/>
      <c r="AV156" s="143"/>
      <c r="AW156" s="143"/>
      <c r="AX156" s="143"/>
      <c r="AY156" s="143"/>
      <c r="AZ156" s="143"/>
      <c r="BA156" s="143"/>
      <c r="BB156" s="143"/>
      <c r="BC156" s="143"/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  <c r="BQ156" s="143"/>
      <c r="BR156" s="143"/>
      <c r="BS156" s="143"/>
      <c r="BT156" s="143"/>
      <c r="BU156" s="143"/>
      <c r="BV156" s="143"/>
    </row>
    <row r="157" spans="42:74">
      <c r="AP157" s="143"/>
      <c r="AQ157" s="143"/>
      <c r="AR157" s="143"/>
      <c r="AS157" s="143"/>
      <c r="AT157" s="143"/>
      <c r="AU157" s="143"/>
      <c r="AV157" s="143"/>
      <c r="AW157" s="143"/>
      <c r="AX157" s="143"/>
      <c r="AY157" s="143"/>
      <c r="AZ157" s="143"/>
      <c r="BA157" s="143"/>
      <c r="BB157" s="143"/>
      <c r="BC157" s="143"/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  <c r="BQ157" s="143"/>
      <c r="BR157" s="143"/>
      <c r="BS157" s="143"/>
      <c r="BT157" s="143"/>
      <c r="BU157" s="143"/>
      <c r="BV157" s="143"/>
    </row>
    <row r="158" spans="42:74">
      <c r="AP158" s="143"/>
      <c r="AQ158" s="143"/>
      <c r="AR158" s="143"/>
      <c r="AS158" s="143"/>
      <c r="AT158" s="143"/>
      <c r="AU158" s="143"/>
      <c r="AV158" s="143"/>
      <c r="AW158" s="143"/>
      <c r="AX158" s="143"/>
      <c r="AY158" s="143"/>
      <c r="AZ158" s="143"/>
      <c r="BA158" s="143"/>
      <c r="BB158" s="143"/>
      <c r="BC158" s="143"/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43"/>
      <c r="BS158" s="143"/>
      <c r="BT158" s="143"/>
      <c r="BU158" s="143"/>
      <c r="BV158" s="143"/>
    </row>
    <row r="159" spans="42:74">
      <c r="AP159" s="143"/>
      <c r="AQ159" s="143"/>
      <c r="AR159" s="143"/>
      <c r="AS159" s="143"/>
      <c r="AT159" s="143"/>
      <c r="AU159" s="143"/>
      <c r="AV159" s="143"/>
      <c r="AW159" s="143"/>
      <c r="AX159" s="143"/>
      <c r="AY159" s="143"/>
      <c r="AZ159" s="143"/>
      <c r="BA159" s="143"/>
      <c r="BB159" s="143"/>
      <c r="BC159" s="143"/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43"/>
      <c r="BS159" s="143"/>
      <c r="BT159" s="143"/>
      <c r="BU159" s="143"/>
      <c r="BV159" s="143"/>
    </row>
    <row r="160" spans="42:74">
      <c r="AP160" s="143"/>
      <c r="AQ160" s="143"/>
      <c r="AR160" s="143"/>
      <c r="AS160" s="143"/>
      <c r="AT160" s="143"/>
      <c r="AU160" s="143"/>
      <c r="AV160" s="143"/>
      <c r="AW160" s="143"/>
      <c r="AX160" s="143"/>
      <c r="AY160" s="143"/>
      <c r="AZ160" s="143"/>
      <c r="BA160" s="143"/>
      <c r="BB160" s="143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43"/>
      <c r="BS160" s="143"/>
      <c r="BT160" s="143"/>
      <c r="BU160" s="143"/>
      <c r="BV160" s="143"/>
    </row>
    <row r="161" spans="42:74">
      <c r="AP161" s="143"/>
      <c r="AQ161" s="143"/>
      <c r="AR161" s="143"/>
      <c r="AS161" s="143"/>
      <c r="AT161" s="143"/>
      <c r="AU161" s="143"/>
      <c r="AV161" s="143"/>
      <c r="AW161" s="143"/>
      <c r="AX161" s="143"/>
      <c r="AY161" s="143"/>
      <c r="AZ161" s="143"/>
      <c r="BA161" s="143"/>
      <c r="BB161" s="143"/>
      <c r="BC161" s="143"/>
      <c r="BD161" s="143"/>
      <c r="BE161" s="143"/>
      <c r="BF161" s="143"/>
      <c r="BG161" s="143"/>
      <c r="BH161" s="143"/>
      <c r="BI161" s="143"/>
      <c r="BJ161" s="143"/>
      <c r="BK161" s="143"/>
      <c r="BL161" s="143"/>
      <c r="BM161" s="143"/>
      <c r="BN161" s="143"/>
      <c r="BO161" s="143"/>
      <c r="BP161" s="143"/>
      <c r="BQ161" s="143"/>
      <c r="BR161" s="143"/>
      <c r="BS161" s="143"/>
      <c r="BT161" s="143"/>
      <c r="BU161" s="143"/>
      <c r="BV161" s="143"/>
    </row>
    <row r="162" spans="42:74">
      <c r="AP162" s="143"/>
      <c r="AQ162" s="143"/>
      <c r="AR162" s="143"/>
      <c r="AS162" s="143"/>
      <c r="AT162" s="143"/>
      <c r="AU162" s="143"/>
      <c r="AV162" s="143"/>
      <c r="AW162" s="143"/>
      <c r="AX162" s="143"/>
      <c r="AY162" s="143"/>
      <c r="AZ162" s="143"/>
      <c r="BA162" s="143"/>
      <c r="BB162" s="143"/>
      <c r="BC162" s="143"/>
      <c r="BD162" s="143"/>
      <c r="BE162" s="143"/>
      <c r="BF162" s="143"/>
      <c r="BG162" s="143"/>
      <c r="BH162" s="143"/>
      <c r="BI162" s="143"/>
      <c r="BJ162" s="143"/>
      <c r="BK162" s="143"/>
      <c r="BL162" s="143"/>
      <c r="BM162" s="143"/>
      <c r="BN162" s="143"/>
      <c r="BO162" s="143"/>
      <c r="BP162" s="143"/>
      <c r="BQ162" s="143"/>
      <c r="BR162" s="143"/>
      <c r="BS162" s="143"/>
      <c r="BT162" s="143"/>
      <c r="BU162" s="143"/>
      <c r="BV162" s="143"/>
    </row>
    <row r="163" spans="42:74">
      <c r="AP163" s="143"/>
      <c r="AQ163" s="143"/>
      <c r="AR163" s="143"/>
      <c r="AS163" s="143"/>
      <c r="AT163" s="143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43"/>
      <c r="BS163" s="143"/>
      <c r="BT163" s="143"/>
      <c r="BU163" s="143"/>
      <c r="BV163" s="143"/>
    </row>
    <row r="164" spans="42:74">
      <c r="AP164" s="143"/>
      <c r="AQ164" s="143"/>
      <c r="AR164" s="143"/>
      <c r="AS164" s="143"/>
      <c r="AT164" s="143"/>
      <c r="AU164" s="143"/>
      <c r="AV164" s="143"/>
      <c r="AW164" s="143"/>
      <c r="AX164" s="143"/>
      <c r="AY164" s="143"/>
      <c r="AZ164" s="143"/>
      <c r="BA164" s="143"/>
      <c r="BB164" s="143"/>
      <c r="BC164" s="143"/>
      <c r="BD164" s="143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143"/>
      <c r="BS164" s="143"/>
      <c r="BT164" s="143"/>
      <c r="BU164" s="143"/>
      <c r="BV164" s="143"/>
    </row>
    <row r="165" spans="42:74">
      <c r="AP165" s="143"/>
      <c r="AQ165" s="143"/>
      <c r="AR165" s="143"/>
      <c r="AS165" s="143"/>
      <c r="AT165" s="143"/>
      <c r="AU165" s="143"/>
      <c r="AV165" s="143"/>
      <c r="AW165" s="143"/>
      <c r="AX165" s="143"/>
      <c r="AY165" s="143"/>
      <c r="AZ165" s="143"/>
      <c r="BA165" s="143"/>
      <c r="BB165" s="143"/>
      <c r="BC165" s="143"/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43"/>
      <c r="BS165" s="143"/>
      <c r="BT165" s="143"/>
      <c r="BU165" s="143"/>
      <c r="BV165" s="143"/>
    </row>
    <row r="166" spans="42:74">
      <c r="AP166" s="143"/>
      <c r="AQ166" s="143"/>
      <c r="AR166" s="143"/>
      <c r="AS166" s="143"/>
      <c r="AT166" s="143"/>
      <c r="AU166" s="143"/>
      <c r="AV166" s="143"/>
      <c r="AW166" s="143"/>
      <c r="AX166" s="143"/>
      <c r="AY166" s="143"/>
      <c r="AZ166" s="143"/>
      <c r="BA166" s="143"/>
      <c r="BB166" s="143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43"/>
      <c r="BS166" s="143"/>
      <c r="BT166" s="143"/>
      <c r="BU166" s="143"/>
      <c r="BV166" s="143"/>
    </row>
    <row r="167" spans="42:74">
      <c r="AP167" s="143"/>
      <c r="AQ167" s="143"/>
      <c r="AR167" s="143"/>
      <c r="AS167" s="143"/>
      <c r="AT167" s="143"/>
      <c r="AU167" s="143"/>
      <c r="AV167" s="143"/>
      <c r="AW167" s="143"/>
      <c r="AX167" s="143"/>
      <c r="AY167" s="143"/>
      <c r="AZ167" s="143"/>
      <c r="BA167" s="143"/>
      <c r="BB167" s="143"/>
      <c r="BC167" s="143"/>
      <c r="BD167" s="143"/>
      <c r="BE167" s="143"/>
      <c r="BF167" s="143"/>
      <c r="BG167" s="143"/>
      <c r="BH167" s="143"/>
      <c r="BI167" s="143"/>
      <c r="BJ167" s="143"/>
      <c r="BK167" s="143"/>
      <c r="BL167" s="143"/>
      <c r="BM167" s="143"/>
      <c r="BN167" s="143"/>
      <c r="BO167" s="143"/>
      <c r="BP167" s="143"/>
      <c r="BQ167" s="143"/>
      <c r="BR167" s="143"/>
      <c r="BS167" s="143"/>
      <c r="BT167" s="143"/>
      <c r="BU167" s="143"/>
      <c r="BV167" s="143"/>
    </row>
    <row r="168" spans="42:74">
      <c r="AP168" s="143"/>
      <c r="AQ168" s="143"/>
      <c r="AR168" s="143"/>
      <c r="AS168" s="143"/>
      <c r="AT168" s="143"/>
      <c r="AU168" s="143"/>
      <c r="AV168" s="143"/>
      <c r="AW168" s="143"/>
      <c r="AX168" s="143"/>
      <c r="AY168" s="143"/>
      <c r="AZ168" s="143"/>
      <c r="BA168" s="143"/>
      <c r="BB168" s="143"/>
      <c r="BC168" s="143"/>
      <c r="BD168" s="143"/>
      <c r="BE168" s="143"/>
      <c r="BF168" s="143"/>
      <c r="BG168" s="143"/>
      <c r="BH168" s="143"/>
      <c r="BI168" s="143"/>
      <c r="BJ168" s="143"/>
      <c r="BK168" s="143"/>
      <c r="BL168" s="143"/>
      <c r="BM168" s="143"/>
      <c r="BN168" s="143"/>
      <c r="BO168" s="143"/>
      <c r="BP168" s="143"/>
      <c r="BQ168" s="143"/>
      <c r="BR168" s="143"/>
      <c r="BS168" s="143"/>
      <c r="BT168" s="143"/>
      <c r="BU168" s="143"/>
      <c r="BV168" s="143"/>
    </row>
    <row r="169" spans="42:74">
      <c r="AP169" s="143"/>
      <c r="AQ169" s="143"/>
      <c r="AR169" s="143"/>
      <c r="AS169" s="143"/>
      <c r="AT169" s="143"/>
      <c r="AU169" s="143"/>
      <c r="AV169" s="143"/>
      <c r="AW169" s="143"/>
      <c r="AX169" s="143"/>
      <c r="AY169" s="143"/>
      <c r="AZ169" s="143"/>
      <c r="BA169" s="143"/>
      <c r="BB169" s="143"/>
      <c r="BC169" s="143"/>
      <c r="BD169" s="143"/>
      <c r="BE169" s="143"/>
      <c r="BF169" s="143"/>
      <c r="BG169" s="143"/>
      <c r="BH169" s="143"/>
      <c r="BI169" s="143"/>
      <c r="BJ169" s="143"/>
      <c r="BK169" s="143"/>
      <c r="BL169" s="143"/>
      <c r="BM169" s="143"/>
      <c r="BN169" s="143"/>
      <c r="BO169" s="143"/>
      <c r="BP169" s="143"/>
      <c r="BQ169" s="143"/>
      <c r="BR169" s="143"/>
      <c r="BS169" s="143"/>
      <c r="BT169" s="143"/>
      <c r="BU169" s="143"/>
      <c r="BV169" s="143"/>
    </row>
    <row r="170" spans="42:74">
      <c r="AP170" s="143"/>
      <c r="AQ170" s="143"/>
      <c r="AR170" s="143"/>
      <c r="AS170" s="143"/>
      <c r="AT170" s="143"/>
      <c r="AU170" s="143"/>
      <c r="AV170" s="143"/>
      <c r="AW170" s="143"/>
      <c r="AX170" s="143"/>
      <c r="AY170" s="143"/>
      <c r="AZ170" s="143"/>
      <c r="BA170" s="143"/>
      <c r="BB170" s="143"/>
      <c r="BC170" s="143"/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43"/>
      <c r="BS170" s="143"/>
      <c r="BT170" s="143"/>
      <c r="BU170" s="143"/>
      <c r="BV170" s="143"/>
    </row>
    <row r="171" spans="42:74">
      <c r="AP171" s="143"/>
      <c r="AQ171" s="143"/>
      <c r="AR171" s="143"/>
      <c r="AS171" s="143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43"/>
      <c r="BD171" s="143"/>
      <c r="BE171" s="143"/>
      <c r="BF171" s="143"/>
      <c r="BG171" s="143"/>
      <c r="BH171" s="143"/>
      <c r="BI171" s="143"/>
      <c r="BJ171" s="143"/>
      <c r="BK171" s="143"/>
      <c r="BL171" s="143"/>
      <c r="BM171" s="143"/>
      <c r="BN171" s="143"/>
      <c r="BO171" s="143"/>
      <c r="BP171" s="143"/>
      <c r="BQ171" s="143"/>
      <c r="BR171" s="143"/>
      <c r="BS171" s="143"/>
      <c r="BT171" s="143"/>
      <c r="BU171" s="143"/>
      <c r="BV171" s="143"/>
    </row>
    <row r="172" spans="42:74">
      <c r="AP172" s="143"/>
      <c r="AQ172" s="143"/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  <c r="BB172" s="143"/>
      <c r="BC172" s="143"/>
      <c r="BD172" s="143"/>
      <c r="BE172" s="143"/>
      <c r="BF172" s="143"/>
      <c r="BG172" s="143"/>
      <c r="BH172" s="143"/>
      <c r="BI172" s="143"/>
      <c r="BJ172" s="143"/>
      <c r="BK172" s="143"/>
      <c r="BL172" s="143"/>
      <c r="BM172" s="143"/>
      <c r="BN172" s="143"/>
      <c r="BO172" s="143"/>
      <c r="BP172" s="143"/>
      <c r="BQ172" s="143"/>
      <c r="BR172" s="143"/>
      <c r="BS172" s="143"/>
      <c r="BT172" s="143"/>
      <c r="BU172" s="143"/>
      <c r="BV172" s="143"/>
    </row>
    <row r="173" spans="42:74"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43"/>
      <c r="BD173" s="143"/>
      <c r="BE173" s="143"/>
      <c r="BF173" s="143"/>
      <c r="BG173" s="143"/>
      <c r="BH173" s="143"/>
      <c r="BI173" s="143"/>
      <c r="BJ173" s="143"/>
      <c r="BK173" s="143"/>
      <c r="BL173" s="143"/>
      <c r="BM173" s="143"/>
      <c r="BN173" s="143"/>
      <c r="BO173" s="143"/>
      <c r="BP173" s="143"/>
      <c r="BQ173" s="143"/>
      <c r="BR173" s="143"/>
      <c r="BS173" s="143"/>
      <c r="BT173" s="143"/>
      <c r="BU173" s="143"/>
      <c r="BV173" s="143"/>
    </row>
    <row r="174" spans="42:74">
      <c r="AP174" s="143"/>
      <c r="AQ174" s="143"/>
      <c r="AR174" s="143"/>
      <c r="AS174" s="143"/>
      <c r="AT174" s="143"/>
      <c r="AU174" s="143"/>
      <c r="AV174" s="143"/>
      <c r="AW174" s="143"/>
      <c r="AX174" s="143"/>
      <c r="AY174" s="143"/>
      <c r="AZ174" s="143"/>
      <c r="BA174" s="143"/>
      <c r="BB174" s="143"/>
      <c r="BC174" s="143"/>
      <c r="BD174" s="143"/>
      <c r="BE174" s="143"/>
      <c r="BF174" s="143"/>
      <c r="BG174" s="143"/>
      <c r="BH174" s="143"/>
      <c r="BI174" s="143"/>
      <c r="BJ174" s="143"/>
      <c r="BK174" s="143"/>
      <c r="BL174" s="143"/>
      <c r="BM174" s="143"/>
      <c r="BN174" s="143"/>
      <c r="BO174" s="143"/>
      <c r="BP174" s="143"/>
      <c r="BQ174" s="143"/>
      <c r="BR174" s="143"/>
      <c r="BS174" s="143"/>
      <c r="BT174" s="143"/>
      <c r="BU174" s="143"/>
      <c r="BV174" s="143"/>
    </row>
    <row r="175" spans="42:74">
      <c r="AP175" s="143"/>
      <c r="AQ175" s="143"/>
      <c r="AR175" s="143"/>
      <c r="AS175" s="143"/>
      <c r="AT175" s="143"/>
      <c r="AU175" s="143"/>
      <c r="AV175" s="143"/>
      <c r="AW175" s="143"/>
      <c r="AX175" s="143"/>
      <c r="AY175" s="143"/>
      <c r="AZ175" s="143"/>
      <c r="BA175" s="143"/>
      <c r="BB175" s="143"/>
      <c r="BC175" s="143"/>
      <c r="BD175" s="143"/>
      <c r="BE175" s="143"/>
      <c r="BF175" s="143"/>
      <c r="BG175" s="143"/>
      <c r="BH175" s="143"/>
      <c r="BI175" s="143"/>
      <c r="BJ175" s="143"/>
      <c r="BK175" s="143"/>
      <c r="BL175" s="143"/>
      <c r="BM175" s="143"/>
      <c r="BN175" s="143"/>
      <c r="BO175" s="143"/>
      <c r="BP175" s="143"/>
      <c r="BQ175" s="143"/>
      <c r="BR175" s="143"/>
      <c r="BS175" s="143"/>
      <c r="BT175" s="143"/>
      <c r="BU175" s="143"/>
      <c r="BV175" s="143"/>
    </row>
    <row r="176" spans="42:74">
      <c r="AP176" s="143"/>
      <c r="AQ176" s="143"/>
      <c r="AR176" s="143"/>
      <c r="AS176" s="143"/>
      <c r="AT176" s="143"/>
      <c r="AU176" s="143"/>
      <c r="AV176" s="143"/>
      <c r="AW176" s="143"/>
      <c r="AX176" s="143"/>
      <c r="AY176" s="143"/>
      <c r="AZ176" s="143"/>
      <c r="BA176" s="143"/>
      <c r="BB176" s="143"/>
      <c r="BC176" s="143"/>
      <c r="BD176" s="143"/>
      <c r="BE176" s="143"/>
      <c r="BF176" s="143"/>
      <c r="BG176" s="143"/>
      <c r="BH176" s="143"/>
      <c r="BI176" s="143"/>
      <c r="BJ176" s="143"/>
      <c r="BK176" s="143"/>
      <c r="BL176" s="143"/>
      <c r="BM176" s="143"/>
      <c r="BN176" s="143"/>
      <c r="BO176" s="143"/>
      <c r="BP176" s="143"/>
      <c r="BQ176" s="143"/>
      <c r="BR176" s="143"/>
      <c r="BS176" s="143"/>
      <c r="BT176" s="143"/>
      <c r="BU176" s="143"/>
      <c r="BV176" s="143"/>
    </row>
    <row r="177" spans="42:74">
      <c r="AP177" s="143"/>
      <c r="AQ177" s="143"/>
      <c r="AR177" s="143"/>
      <c r="AS177" s="143"/>
      <c r="AT177" s="143"/>
      <c r="AU177" s="143"/>
      <c r="AV177" s="143"/>
      <c r="AW177" s="143"/>
      <c r="AX177" s="143"/>
      <c r="AY177" s="143"/>
      <c r="AZ177" s="143"/>
      <c r="BA177" s="143"/>
      <c r="BB177" s="143"/>
      <c r="BC177" s="143"/>
      <c r="BD177" s="143"/>
      <c r="BE177" s="143"/>
      <c r="BF177" s="143"/>
      <c r="BG177" s="143"/>
      <c r="BH177" s="143"/>
      <c r="BI177" s="143"/>
      <c r="BJ177" s="143"/>
      <c r="BK177" s="143"/>
      <c r="BL177" s="143"/>
      <c r="BM177" s="143"/>
      <c r="BN177" s="143"/>
      <c r="BO177" s="143"/>
      <c r="BP177" s="143"/>
      <c r="BQ177" s="143"/>
      <c r="BR177" s="143"/>
      <c r="BS177" s="143"/>
      <c r="BT177" s="143"/>
      <c r="BU177" s="143"/>
      <c r="BV177" s="143"/>
    </row>
    <row r="178" spans="42:74">
      <c r="AP178" s="143"/>
      <c r="AQ178" s="143"/>
      <c r="AR178" s="143"/>
      <c r="AS178" s="143"/>
      <c r="AT178" s="143"/>
      <c r="AU178" s="143"/>
      <c r="AV178" s="143"/>
      <c r="AW178" s="143"/>
      <c r="AX178" s="143"/>
      <c r="AY178" s="143"/>
      <c r="AZ178" s="143"/>
      <c r="BA178" s="143"/>
      <c r="BB178" s="143"/>
      <c r="BC178" s="143"/>
      <c r="BD178" s="143"/>
      <c r="BE178" s="143"/>
      <c r="BF178" s="143"/>
      <c r="BG178" s="143"/>
      <c r="BH178" s="143"/>
      <c r="BI178" s="143"/>
      <c r="BJ178" s="143"/>
      <c r="BK178" s="143"/>
      <c r="BL178" s="143"/>
      <c r="BM178" s="143"/>
      <c r="BN178" s="143"/>
      <c r="BO178" s="143"/>
      <c r="BP178" s="143"/>
      <c r="BQ178" s="143"/>
      <c r="BR178" s="143"/>
      <c r="BS178" s="143"/>
      <c r="BT178" s="143"/>
      <c r="BU178" s="143"/>
      <c r="BV178" s="143"/>
    </row>
    <row r="179" spans="42:74">
      <c r="AP179" s="143"/>
      <c r="AQ179" s="143"/>
      <c r="AR179" s="143"/>
      <c r="AS179" s="143"/>
      <c r="AT179" s="143"/>
      <c r="AU179" s="143"/>
      <c r="AV179" s="143"/>
      <c r="AW179" s="143"/>
      <c r="AX179" s="143"/>
      <c r="AY179" s="143"/>
      <c r="AZ179" s="143"/>
      <c r="BA179" s="143"/>
      <c r="BB179" s="143"/>
      <c r="BC179" s="143"/>
      <c r="BD179" s="143"/>
      <c r="BE179" s="143"/>
      <c r="BF179" s="143"/>
      <c r="BG179" s="143"/>
      <c r="BH179" s="143"/>
      <c r="BI179" s="143"/>
      <c r="BJ179" s="143"/>
      <c r="BK179" s="143"/>
      <c r="BL179" s="143"/>
      <c r="BM179" s="143"/>
      <c r="BN179" s="143"/>
      <c r="BO179" s="143"/>
      <c r="BP179" s="143"/>
      <c r="BQ179" s="143"/>
      <c r="BR179" s="143"/>
      <c r="BS179" s="143"/>
      <c r="BT179" s="143"/>
      <c r="BU179" s="143"/>
      <c r="BV179" s="143"/>
    </row>
    <row r="180" spans="42:74">
      <c r="AP180" s="143"/>
      <c r="AQ180" s="143"/>
      <c r="AR180" s="143"/>
      <c r="AS180" s="143"/>
      <c r="AT180" s="143"/>
      <c r="AU180" s="143"/>
      <c r="AV180" s="143"/>
      <c r="AW180" s="143"/>
      <c r="AX180" s="143"/>
      <c r="AY180" s="143"/>
      <c r="AZ180" s="143"/>
      <c r="BA180" s="143"/>
      <c r="BB180" s="143"/>
      <c r="BC180" s="143"/>
      <c r="BD180" s="143"/>
      <c r="BE180" s="143"/>
      <c r="BF180" s="143"/>
      <c r="BG180" s="143"/>
      <c r="BH180" s="143"/>
      <c r="BI180" s="143"/>
      <c r="BJ180" s="143"/>
      <c r="BK180" s="143"/>
      <c r="BL180" s="143"/>
      <c r="BM180" s="143"/>
      <c r="BN180" s="143"/>
      <c r="BO180" s="143"/>
      <c r="BP180" s="143"/>
      <c r="BQ180" s="143"/>
      <c r="BR180" s="143"/>
      <c r="BS180" s="143"/>
      <c r="BT180" s="143"/>
      <c r="BU180" s="143"/>
      <c r="BV180" s="143"/>
    </row>
    <row r="181" spans="42:74"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43"/>
      <c r="BD181" s="143"/>
      <c r="BE181" s="143"/>
      <c r="BF181" s="143"/>
      <c r="BG181" s="143"/>
      <c r="BH181" s="143"/>
      <c r="BI181" s="143"/>
      <c r="BJ181" s="143"/>
      <c r="BK181" s="143"/>
      <c r="BL181" s="143"/>
      <c r="BM181" s="143"/>
      <c r="BN181" s="143"/>
      <c r="BO181" s="143"/>
      <c r="BP181" s="143"/>
      <c r="BQ181" s="143"/>
      <c r="BR181" s="143"/>
      <c r="BS181" s="143"/>
      <c r="BT181" s="143"/>
      <c r="BU181" s="143"/>
      <c r="BV181" s="143"/>
    </row>
    <row r="182" spans="42:74">
      <c r="AP182" s="143"/>
      <c r="AQ182" s="143"/>
      <c r="AR182" s="143"/>
      <c r="AS182" s="143"/>
      <c r="AT182" s="143"/>
      <c r="AU182" s="143"/>
      <c r="AV182" s="143"/>
      <c r="AW182" s="143"/>
      <c r="AX182" s="143"/>
      <c r="AY182" s="143"/>
      <c r="AZ182" s="143"/>
      <c r="BA182" s="143"/>
      <c r="BB182" s="143"/>
      <c r="BC182" s="143"/>
      <c r="BD182" s="143"/>
      <c r="BE182" s="143"/>
      <c r="BF182" s="143"/>
      <c r="BG182" s="143"/>
      <c r="BH182" s="143"/>
      <c r="BI182" s="143"/>
      <c r="BJ182" s="143"/>
      <c r="BK182" s="143"/>
      <c r="BL182" s="143"/>
      <c r="BM182" s="143"/>
      <c r="BN182" s="143"/>
      <c r="BO182" s="143"/>
      <c r="BP182" s="143"/>
      <c r="BQ182" s="143"/>
      <c r="BR182" s="143"/>
      <c r="BS182" s="143"/>
      <c r="BT182" s="143"/>
      <c r="BU182" s="143"/>
      <c r="BV182" s="143"/>
    </row>
    <row r="183" spans="42:74">
      <c r="AP183" s="143"/>
      <c r="AQ183" s="143"/>
      <c r="AR183" s="143"/>
      <c r="AS183" s="143"/>
      <c r="AT183" s="143"/>
      <c r="AU183" s="143"/>
      <c r="AV183" s="143"/>
      <c r="AW183" s="143"/>
      <c r="AX183" s="143"/>
      <c r="AY183" s="143"/>
      <c r="AZ183" s="143"/>
      <c r="BA183" s="143"/>
      <c r="BB183" s="143"/>
      <c r="BC183" s="143"/>
      <c r="BD183" s="143"/>
      <c r="BE183" s="143"/>
      <c r="BF183" s="143"/>
      <c r="BG183" s="143"/>
      <c r="BH183" s="143"/>
      <c r="BI183" s="143"/>
      <c r="BJ183" s="143"/>
      <c r="BK183" s="143"/>
      <c r="BL183" s="143"/>
      <c r="BM183" s="143"/>
      <c r="BN183" s="143"/>
      <c r="BO183" s="143"/>
      <c r="BP183" s="143"/>
      <c r="BQ183" s="143"/>
      <c r="BR183" s="143"/>
      <c r="BS183" s="143"/>
      <c r="BT183" s="143"/>
      <c r="BU183" s="143"/>
      <c r="BV183" s="143"/>
    </row>
    <row r="184" spans="42:74">
      <c r="AP184" s="143"/>
      <c r="AQ184" s="143"/>
      <c r="AR184" s="143"/>
      <c r="AS184" s="143"/>
      <c r="AT184" s="143"/>
      <c r="AU184" s="143"/>
      <c r="AV184" s="143"/>
      <c r="AW184" s="143"/>
      <c r="AX184" s="143"/>
      <c r="AY184" s="143"/>
      <c r="AZ184" s="143"/>
      <c r="BA184" s="143"/>
      <c r="BB184" s="143"/>
      <c r="BC184" s="143"/>
      <c r="BD184" s="143"/>
      <c r="BE184" s="143"/>
      <c r="BF184" s="143"/>
      <c r="BG184" s="143"/>
      <c r="BH184" s="143"/>
      <c r="BI184" s="143"/>
      <c r="BJ184" s="143"/>
      <c r="BK184" s="143"/>
      <c r="BL184" s="143"/>
      <c r="BM184" s="143"/>
      <c r="BN184" s="143"/>
      <c r="BO184" s="143"/>
      <c r="BP184" s="143"/>
      <c r="BQ184" s="143"/>
      <c r="BR184" s="143"/>
      <c r="BS184" s="143"/>
      <c r="BT184" s="143"/>
      <c r="BU184" s="143"/>
      <c r="BV184" s="143"/>
    </row>
    <row r="185" spans="42:74">
      <c r="AP185" s="143"/>
      <c r="AQ185" s="143"/>
      <c r="AR185" s="143"/>
      <c r="AS185" s="143"/>
      <c r="AT185" s="143"/>
      <c r="AU185" s="143"/>
      <c r="AV185" s="143"/>
      <c r="AW185" s="143"/>
      <c r="AX185" s="143"/>
      <c r="AY185" s="143"/>
      <c r="AZ185" s="143"/>
      <c r="BA185" s="143"/>
      <c r="BB185" s="143"/>
      <c r="BC185" s="143"/>
      <c r="BD185" s="143"/>
      <c r="BE185" s="143"/>
      <c r="BF185" s="143"/>
      <c r="BG185" s="143"/>
      <c r="BH185" s="143"/>
      <c r="BI185" s="143"/>
      <c r="BJ185" s="143"/>
      <c r="BK185" s="143"/>
      <c r="BL185" s="143"/>
      <c r="BM185" s="143"/>
      <c r="BN185" s="143"/>
      <c r="BO185" s="143"/>
      <c r="BP185" s="143"/>
      <c r="BQ185" s="143"/>
      <c r="BR185" s="143"/>
      <c r="BS185" s="143"/>
      <c r="BT185" s="143"/>
      <c r="BU185" s="143"/>
      <c r="BV185" s="143"/>
    </row>
    <row r="186" spans="42:74">
      <c r="AP186" s="143"/>
      <c r="AQ186" s="143"/>
      <c r="AR186" s="143"/>
      <c r="AS186" s="143"/>
      <c r="AT186" s="143"/>
      <c r="AU186" s="143"/>
      <c r="AV186" s="143"/>
      <c r="AW186" s="143"/>
      <c r="AX186" s="143"/>
      <c r="AY186" s="143"/>
      <c r="AZ186" s="143"/>
      <c r="BA186" s="143"/>
      <c r="BB186" s="143"/>
      <c r="BC186" s="143"/>
      <c r="BD186" s="143"/>
      <c r="BE186" s="143"/>
      <c r="BF186" s="143"/>
      <c r="BG186" s="143"/>
      <c r="BH186" s="143"/>
      <c r="BI186" s="143"/>
      <c r="BJ186" s="143"/>
      <c r="BK186" s="143"/>
      <c r="BL186" s="143"/>
      <c r="BM186" s="143"/>
      <c r="BN186" s="143"/>
      <c r="BO186" s="143"/>
      <c r="BP186" s="143"/>
      <c r="BQ186" s="143"/>
      <c r="BR186" s="143"/>
      <c r="BS186" s="143"/>
      <c r="BT186" s="143"/>
      <c r="BU186" s="143"/>
      <c r="BV186" s="143"/>
    </row>
    <row r="187" spans="42:74">
      <c r="AP187" s="143"/>
      <c r="AQ187" s="143"/>
      <c r="AR187" s="143"/>
      <c r="AS187" s="143"/>
      <c r="AT187" s="143"/>
      <c r="AU187" s="143"/>
      <c r="AV187" s="143"/>
      <c r="AW187" s="143"/>
      <c r="AX187" s="143"/>
      <c r="AY187" s="143"/>
      <c r="AZ187" s="143"/>
      <c r="BA187" s="143"/>
      <c r="BB187" s="143"/>
      <c r="BC187" s="143"/>
      <c r="BD187" s="143"/>
      <c r="BE187" s="143"/>
      <c r="BF187" s="143"/>
      <c r="BG187" s="143"/>
      <c r="BH187" s="143"/>
      <c r="BI187" s="143"/>
      <c r="BJ187" s="143"/>
      <c r="BK187" s="143"/>
      <c r="BL187" s="143"/>
      <c r="BM187" s="143"/>
      <c r="BN187" s="143"/>
      <c r="BO187" s="143"/>
      <c r="BP187" s="143"/>
      <c r="BQ187" s="143"/>
      <c r="BR187" s="143"/>
      <c r="BS187" s="143"/>
      <c r="BT187" s="143"/>
      <c r="BU187" s="143"/>
      <c r="BV187" s="143"/>
    </row>
    <row r="188" spans="42:74">
      <c r="AP188" s="143"/>
      <c r="AQ188" s="143"/>
      <c r="AR188" s="143"/>
      <c r="AS188" s="143"/>
      <c r="AT188" s="143"/>
      <c r="AU188" s="143"/>
      <c r="AV188" s="143"/>
      <c r="AW188" s="143"/>
      <c r="AX188" s="143"/>
      <c r="AY188" s="143"/>
      <c r="AZ188" s="143"/>
      <c r="BA188" s="143"/>
      <c r="BB188" s="143"/>
      <c r="BC188" s="143"/>
      <c r="BD188" s="143"/>
      <c r="BE188" s="143"/>
      <c r="BF188" s="143"/>
      <c r="BG188" s="143"/>
      <c r="BH188" s="143"/>
      <c r="BI188" s="143"/>
      <c r="BJ188" s="143"/>
      <c r="BK188" s="143"/>
      <c r="BL188" s="143"/>
      <c r="BM188" s="143"/>
      <c r="BN188" s="143"/>
      <c r="BO188" s="143"/>
      <c r="BP188" s="143"/>
      <c r="BQ188" s="143"/>
      <c r="BR188" s="143"/>
      <c r="BS188" s="143"/>
      <c r="BT188" s="143"/>
      <c r="BU188" s="143"/>
      <c r="BV188" s="143"/>
    </row>
    <row r="189" spans="42:74">
      <c r="AP189" s="143"/>
      <c r="AQ189" s="143"/>
      <c r="AR189" s="143"/>
      <c r="AS189" s="143"/>
      <c r="AT189" s="143"/>
      <c r="AU189" s="143"/>
      <c r="AV189" s="143"/>
      <c r="AW189" s="143"/>
      <c r="AX189" s="143"/>
      <c r="AY189" s="143"/>
      <c r="AZ189" s="143"/>
      <c r="BA189" s="143"/>
      <c r="BB189" s="143"/>
      <c r="BC189" s="143"/>
      <c r="BD189" s="143"/>
      <c r="BE189" s="143"/>
      <c r="BF189" s="143"/>
      <c r="BG189" s="143"/>
      <c r="BH189" s="143"/>
      <c r="BI189" s="143"/>
      <c r="BJ189" s="143"/>
      <c r="BK189" s="143"/>
      <c r="BL189" s="143"/>
      <c r="BM189" s="143"/>
      <c r="BN189" s="143"/>
      <c r="BO189" s="143"/>
      <c r="BP189" s="143"/>
      <c r="BQ189" s="143"/>
      <c r="BR189" s="143"/>
      <c r="BS189" s="143"/>
      <c r="BT189" s="143"/>
      <c r="BU189" s="143"/>
      <c r="BV189" s="143"/>
    </row>
    <row r="190" spans="42:74">
      <c r="AP190" s="143"/>
      <c r="AQ190" s="143"/>
      <c r="AR190" s="143"/>
      <c r="AS190" s="143"/>
      <c r="AT190" s="143"/>
      <c r="AU190" s="143"/>
      <c r="AV190" s="143"/>
      <c r="AW190" s="143"/>
      <c r="AX190" s="143"/>
      <c r="AY190" s="143"/>
      <c r="AZ190" s="143"/>
      <c r="BA190" s="143"/>
      <c r="BB190" s="143"/>
      <c r="BC190" s="143"/>
      <c r="BD190" s="143"/>
      <c r="BE190" s="143"/>
      <c r="BF190" s="143"/>
      <c r="BG190" s="143"/>
      <c r="BH190" s="143"/>
      <c r="BI190" s="143"/>
      <c r="BJ190" s="143"/>
      <c r="BK190" s="143"/>
      <c r="BL190" s="143"/>
      <c r="BM190" s="143"/>
      <c r="BN190" s="143"/>
      <c r="BO190" s="143"/>
      <c r="BP190" s="143"/>
      <c r="BQ190" s="143"/>
      <c r="BR190" s="143"/>
      <c r="BS190" s="143"/>
      <c r="BT190" s="143"/>
      <c r="BU190" s="143"/>
      <c r="BV190" s="143"/>
    </row>
    <row r="191" spans="42:74">
      <c r="AP191" s="143"/>
      <c r="AQ191" s="143"/>
      <c r="AR191" s="143"/>
      <c r="AS191" s="143"/>
      <c r="AT191" s="143"/>
      <c r="AU191" s="143"/>
      <c r="AV191" s="143"/>
      <c r="AW191" s="143"/>
      <c r="AX191" s="143"/>
      <c r="AY191" s="143"/>
      <c r="AZ191" s="143"/>
      <c r="BA191" s="143"/>
      <c r="BB191" s="143"/>
      <c r="BC191" s="143"/>
      <c r="BD191" s="143"/>
      <c r="BE191" s="143"/>
      <c r="BF191" s="143"/>
      <c r="BG191" s="143"/>
      <c r="BH191" s="143"/>
      <c r="BI191" s="143"/>
      <c r="BJ191" s="143"/>
      <c r="BK191" s="143"/>
      <c r="BL191" s="143"/>
      <c r="BM191" s="143"/>
      <c r="BN191" s="143"/>
      <c r="BO191" s="143"/>
      <c r="BP191" s="143"/>
      <c r="BQ191" s="143"/>
      <c r="BR191" s="143"/>
      <c r="BS191" s="143"/>
      <c r="BT191" s="143"/>
      <c r="BU191" s="143"/>
      <c r="BV191" s="143"/>
    </row>
    <row r="192" spans="42:74">
      <c r="AP192" s="143"/>
      <c r="AQ192" s="143"/>
      <c r="AR192" s="143"/>
      <c r="AS192" s="143"/>
      <c r="AT192" s="143"/>
      <c r="AU192" s="143"/>
      <c r="AV192" s="143"/>
      <c r="AW192" s="143"/>
      <c r="AX192" s="143"/>
      <c r="AY192" s="143"/>
      <c r="AZ192" s="143"/>
      <c r="BA192" s="143"/>
      <c r="BB192" s="143"/>
      <c r="BC192" s="143"/>
      <c r="BD192" s="143"/>
      <c r="BE192" s="143"/>
      <c r="BF192" s="143"/>
      <c r="BG192" s="143"/>
      <c r="BH192" s="143"/>
      <c r="BI192" s="143"/>
      <c r="BJ192" s="143"/>
      <c r="BK192" s="143"/>
      <c r="BL192" s="143"/>
      <c r="BM192" s="143"/>
      <c r="BN192" s="143"/>
      <c r="BO192" s="143"/>
      <c r="BP192" s="143"/>
      <c r="BQ192" s="143"/>
      <c r="BR192" s="143"/>
      <c r="BS192" s="143"/>
      <c r="BT192" s="143"/>
      <c r="BU192" s="143"/>
      <c r="BV192" s="143"/>
    </row>
    <row r="193" spans="42:74">
      <c r="AP193" s="143"/>
      <c r="AQ193" s="143"/>
      <c r="AR193" s="143"/>
      <c r="AS193" s="143"/>
      <c r="AT193" s="143"/>
      <c r="AU193" s="143"/>
      <c r="AV193" s="143"/>
      <c r="AW193" s="143"/>
      <c r="AX193" s="143"/>
      <c r="AY193" s="143"/>
      <c r="AZ193" s="143"/>
      <c r="BA193" s="143"/>
      <c r="BB193" s="143"/>
      <c r="BC193" s="143"/>
      <c r="BD193" s="143"/>
      <c r="BE193" s="143"/>
      <c r="BF193" s="143"/>
      <c r="BG193" s="143"/>
      <c r="BH193" s="143"/>
      <c r="BI193" s="143"/>
      <c r="BJ193" s="143"/>
      <c r="BK193" s="143"/>
      <c r="BL193" s="143"/>
      <c r="BM193" s="143"/>
      <c r="BN193" s="143"/>
      <c r="BO193" s="143"/>
      <c r="BP193" s="143"/>
      <c r="BQ193" s="143"/>
      <c r="BR193" s="143"/>
      <c r="BS193" s="143"/>
      <c r="BT193" s="143"/>
      <c r="BU193" s="143"/>
      <c r="BV193" s="143"/>
    </row>
    <row r="194" spans="42:74">
      <c r="AP194" s="143"/>
      <c r="AQ194" s="143"/>
      <c r="AR194" s="143"/>
      <c r="AS194" s="143"/>
      <c r="AT194" s="143"/>
      <c r="AU194" s="143"/>
      <c r="AV194" s="143"/>
      <c r="AW194" s="143"/>
      <c r="AX194" s="143"/>
      <c r="AY194" s="143"/>
      <c r="AZ194" s="143"/>
      <c r="BA194" s="143"/>
      <c r="BB194" s="143"/>
      <c r="BC194" s="143"/>
      <c r="BD194" s="143"/>
      <c r="BE194" s="143"/>
      <c r="BF194" s="143"/>
      <c r="BG194" s="143"/>
      <c r="BH194" s="143"/>
      <c r="BI194" s="143"/>
      <c r="BJ194" s="143"/>
      <c r="BK194" s="143"/>
      <c r="BL194" s="143"/>
      <c r="BM194" s="143"/>
      <c r="BN194" s="143"/>
      <c r="BO194" s="143"/>
      <c r="BP194" s="143"/>
      <c r="BQ194" s="143"/>
      <c r="BR194" s="143"/>
      <c r="BS194" s="143"/>
      <c r="BT194" s="143"/>
      <c r="BU194" s="143"/>
      <c r="BV194" s="143"/>
    </row>
    <row r="195" spans="42:74">
      <c r="AP195" s="143"/>
      <c r="AQ195" s="143"/>
      <c r="AR195" s="143"/>
      <c r="AS195" s="143"/>
      <c r="AT195" s="143"/>
      <c r="AU195" s="143"/>
      <c r="AV195" s="143"/>
      <c r="AW195" s="143"/>
      <c r="AX195" s="143"/>
      <c r="AY195" s="143"/>
      <c r="AZ195" s="143"/>
      <c r="BA195" s="143"/>
      <c r="BB195" s="143"/>
      <c r="BC195" s="143"/>
      <c r="BD195" s="143"/>
      <c r="BE195" s="143"/>
      <c r="BF195" s="143"/>
      <c r="BG195" s="143"/>
      <c r="BH195" s="143"/>
      <c r="BI195" s="143"/>
      <c r="BJ195" s="143"/>
      <c r="BK195" s="143"/>
      <c r="BL195" s="143"/>
      <c r="BM195" s="143"/>
      <c r="BN195" s="143"/>
      <c r="BO195" s="143"/>
      <c r="BP195" s="143"/>
      <c r="BQ195" s="143"/>
      <c r="BR195" s="143"/>
      <c r="BS195" s="143"/>
      <c r="BT195" s="143"/>
      <c r="BU195" s="143"/>
      <c r="BV195" s="143"/>
    </row>
    <row r="196" spans="42:74">
      <c r="AP196" s="143"/>
      <c r="AQ196" s="143"/>
      <c r="AR196" s="143"/>
      <c r="AS196" s="143"/>
      <c r="AT196" s="143"/>
      <c r="AU196" s="143"/>
      <c r="AV196" s="143"/>
      <c r="AW196" s="143"/>
      <c r="AX196" s="143"/>
      <c r="AY196" s="143"/>
      <c r="AZ196" s="143"/>
      <c r="BA196" s="143"/>
      <c r="BB196" s="143"/>
      <c r="BC196" s="143"/>
      <c r="BD196" s="143"/>
      <c r="BE196" s="143"/>
      <c r="BF196" s="143"/>
      <c r="BG196" s="143"/>
      <c r="BH196" s="143"/>
      <c r="BI196" s="143"/>
      <c r="BJ196" s="143"/>
      <c r="BK196" s="143"/>
      <c r="BL196" s="143"/>
      <c r="BM196" s="143"/>
      <c r="BN196" s="143"/>
      <c r="BO196" s="143"/>
      <c r="BP196" s="143"/>
      <c r="BQ196" s="143"/>
      <c r="BR196" s="143"/>
      <c r="BS196" s="143"/>
      <c r="BT196" s="143"/>
      <c r="BU196" s="143"/>
      <c r="BV196" s="143"/>
    </row>
    <row r="197" spans="42:74">
      <c r="AP197" s="143"/>
      <c r="AQ197" s="143"/>
      <c r="AR197" s="143"/>
      <c r="AS197" s="143"/>
      <c r="AT197" s="143"/>
      <c r="AU197" s="143"/>
      <c r="AV197" s="143"/>
      <c r="AW197" s="143"/>
      <c r="AX197" s="143"/>
      <c r="AY197" s="143"/>
      <c r="AZ197" s="143"/>
      <c r="BA197" s="143"/>
      <c r="BB197" s="143"/>
      <c r="BC197" s="143"/>
      <c r="BD197" s="143"/>
      <c r="BE197" s="143"/>
      <c r="BF197" s="143"/>
      <c r="BG197" s="143"/>
      <c r="BH197" s="143"/>
      <c r="BI197" s="143"/>
      <c r="BJ197" s="143"/>
      <c r="BK197" s="143"/>
      <c r="BL197" s="143"/>
      <c r="BM197" s="143"/>
      <c r="BN197" s="143"/>
      <c r="BO197" s="143"/>
      <c r="BP197" s="143"/>
      <c r="BQ197" s="143"/>
      <c r="BR197" s="143"/>
      <c r="BS197" s="143"/>
      <c r="BT197" s="143"/>
      <c r="BU197" s="143"/>
      <c r="BV197" s="143"/>
    </row>
    <row r="198" spans="42:74">
      <c r="AP198" s="143"/>
      <c r="AQ198" s="143"/>
      <c r="AR198" s="143"/>
      <c r="AS198" s="143"/>
      <c r="AT198" s="143"/>
      <c r="AU198" s="143"/>
      <c r="AV198" s="143"/>
      <c r="AW198" s="143"/>
      <c r="AX198" s="143"/>
      <c r="AY198" s="143"/>
      <c r="AZ198" s="143"/>
      <c r="BA198" s="143"/>
      <c r="BB198" s="143"/>
      <c r="BC198" s="143"/>
      <c r="BD198" s="143"/>
      <c r="BE198" s="143"/>
      <c r="BF198" s="143"/>
      <c r="BG198" s="143"/>
      <c r="BH198" s="143"/>
      <c r="BI198" s="143"/>
      <c r="BJ198" s="143"/>
      <c r="BK198" s="143"/>
      <c r="BL198" s="143"/>
      <c r="BM198" s="143"/>
      <c r="BN198" s="143"/>
      <c r="BO198" s="143"/>
      <c r="BP198" s="143"/>
      <c r="BQ198" s="143"/>
      <c r="BR198" s="143"/>
      <c r="BS198" s="143"/>
      <c r="BT198" s="143"/>
      <c r="BU198" s="143"/>
      <c r="BV198" s="143"/>
    </row>
    <row r="199" spans="42:74">
      <c r="AP199" s="143"/>
      <c r="AQ199" s="143"/>
      <c r="AR199" s="143"/>
      <c r="AS199" s="143"/>
      <c r="AT199" s="143"/>
      <c r="AU199" s="143"/>
      <c r="AV199" s="143"/>
      <c r="AW199" s="143"/>
      <c r="AX199" s="143"/>
      <c r="AY199" s="143"/>
      <c r="AZ199" s="143"/>
      <c r="BA199" s="143"/>
      <c r="BB199" s="143"/>
      <c r="BC199" s="143"/>
      <c r="BD199" s="143"/>
      <c r="BE199" s="143"/>
      <c r="BF199" s="143"/>
      <c r="BG199" s="143"/>
      <c r="BH199" s="143"/>
      <c r="BI199" s="143"/>
      <c r="BJ199" s="143"/>
      <c r="BK199" s="143"/>
      <c r="BL199" s="143"/>
      <c r="BM199" s="143"/>
      <c r="BN199" s="143"/>
      <c r="BO199" s="143"/>
      <c r="BP199" s="143"/>
      <c r="BQ199" s="143"/>
      <c r="BR199" s="143"/>
      <c r="BS199" s="143"/>
      <c r="BT199" s="143"/>
      <c r="BU199" s="143"/>
      <c r="BV199" s="143"/>
    </row>
    <row r="200" spans="42:74">
      <c r="AP200" s="143"/>
      <c r="AQ200" s="143"/>
      <c r="AR200" s="143"/>
      <c r="AS200" s="143"/>
      <c r="AT200" s="143"/>
      <c r="AU200" s="143"/>
      <c r="AV200" s="143"/>
      <c r="AW200" s="143"/>
      <c r="AX200" s="143"/>
      <c r="AY200" s="143"/>
      <c r="AZ200" s="143"/>
      <c r="BA200" s="143"/>
      <c r="BB200" s="143"/>
      <c r="BC200" s="143"/>
      <c r="BD200" s="143"/>
      <c r="BE200" s="143"/>
      <c r="BF200" s="143"/>
      <c r="BG200" s="143"/>
      <c r="BH200" s="143"/>
      <c r="BI200" s="143"/>
      <c r="BJ200" s="143"/>
      <c r="BK200" s="143"/>
      <c r="BL200" s="143"/>
      <c r="BM200" s="143"/>
      <c r="BN200" s="143"/>
      <c r="BO200" s="143"/>
      <c r="BP200" s="143"/>
      <c r="BQ200" s="143"/>
      <c r="BR200" s="143"/>
      <c r="BS200" s="143"/>
      <c r="BT200" s="143"/>
      <c r="BU200" s="143"/>
      <c r="BV200" s="143"/>
    </row>
    <row r="201" spans="42:74">
      <c r="AP201" s="143"/>
      <c r="AQ201" s="143"/>
      <c r="AR201" s="143"/>
      <c r="AS201" s="143"/>
      <c r="AT201" s="143"/>
      <c r="AU201" s="143"/>
      <c r="AV201" s="143"/>
      <c r="AW201" s="143"/>
      <c r="AX201" s="143"/>
      <c r="AY201" s="143"/>
      <c r="AZ201" s="143"/>
      <c r="BA201" s="143"/>
      <c r="BB201" s="143"/>
      <c r="BC201" s="143"/>
      <c r="BD201" s="143"/>
      <c r="BE201" s="143"/>
      <c r="BF201" s="143"/>
      <c r="BG201" s="143"/>
      <c r="BH201" s="143"/>
      <c r="BI201" s="143"/>
      <c r="BJ201" s="143"/>
      <c r="BK201" s="143"/>
      <c r="BL201" s="143"/>
      <c r="BM201" s="143"/>
      <c r="BN201" s="143"/>
      <c r="BO201" s="143"/>
      <c r="BP201" s="143"/>
      <c r="BQ201" s="143"/>
      <c r="BR201" s="143"/>
      <c r="BS201" s="143"/>
      <c r="BT201" s="143"/>
      <c r="BU201" s="143"/>
      <c r="BV201" s="143"/>
    </row>
    <row r="202" spans="42:74">
      <c r="AP202" s="143"/>
      <c r="AQ202" s="143"/>
      <c r="AR202" s="143"/>
      <c r="AS202" s="143"/>
      <c r="AT202" s="143"/>
      <c r="AU202" s="143"/>
      <c r="AV202" s="143"/>
      <c r="AW202" s="143"/>
      <c r="AX202" s="143"/>
      <c r="AY202" s="143"/>
      <c r="AZ202" s="143"/>
      <c r="BA202" s="143"/>
      <c r="BB202" s="143"/>
      <c r="BC202" s="143"/>
      <c r="BD202" s="143"/>
      <c r="BE202" s="143"/>
      <c r="BF202" s="143"/>
      <c r="BG202" s="143"/>
      <c r="BH202" s="143"/>
      <c r="BI202" s="143"/>
      <c r="BJ202" s="143"/>
      <c r="BK202" s="143"/>
      <c r="BL202" s="143"/>
      <c r="BM202" s="143"/>
      <c r="BN202" s="143"/>
      <c r="BO202" s="143"/>
      <c r="BP202" s="143"/>
      <c r="BQ202" s="143"/>
      <c r="BR202" s="143"/>
      <c r="BS202" s="143"/>
      <c r="BT202" s="143"/>
      <c r="BU202" s="143"/>
      <c r="BV202" s="143"/>
    </row>
    <row r="203" spans="42:74">
      <c r="AP203" s="143"/>
      <c r="AQ203" s="143"/>
      <c r="AR203" s="143"/>
      <c r="AS203" s="143"/>
      <c r="AT203" s="143"/>
      <c r="AU203" s="143"/>
      <c r="AV203" s="143"/>
      <c r="AW203" s="143"/>
      <c r="AX203" s="143"/>
      <c r="AY203" s="143"/>
      <c r="AZ203" s="143"/>
      <c r="BA203" s="143"/>
      <c r="BB203" s="143"/>
      <c r="BC203" s="143"/>
      <c r="BD203" s="143"/>
      <c r="BE203" s="143"/>
      <c r="BF203" s="143"/>
      <c r="BG203" s="143"/>
      <c r="BH203" s="143"/>
      <c r="BI203" s="143"/>
      <c r="BJ203" s="143"/>
      <c r="BK203" s="143"/>
      <c r="BL203" s="143"/>
      <c r="BM203" s="143"/>
      <c r="BN203" s="143"/>
      <c r="BO203" s="143"/>
      <c r="BP203" s="143"/>
      <c r="BQ203" s="143"/>
      <c r="BR203" s="143"/>
      <c r="BS203" s="143"/>
      <c r="BT203" s="143"/>
      <c r="BU203" s="143"/>
      <c r="BV203" s="143"/>
    </row>
    <row r="204" spans="42:74">
      <c r="AP204" s="143"/>
      <c r="AQ204" s="143"/>
      <c r="AR204" s="143"/>
      <c r="AS204" s="143"/>
      <c r="AT204" s="143"/>
      <c r="AU204" s="143"/>
      <c r="AV204" s="143"/>
      <c r="AW204" s="143"/>
      <c r="AX204" s="143"/>
      <c r="AY204" s="143"/>
      <c r="AZ204" s="143"/>
      <c r="BA204" s="143"/>
      <c r="BB204" s="143"/>
      <c r="BC204" s="143"/>
      <c r="BD204" s="143"/>
      <c r="BE204" s="143"/>
      <c r="BF204" s="143"/>
      <c r="BG204" s="143"/>
      <c r="BH204" s="143"/>
      <c r="BI204" s="143"/>
      <c r="BJ204" s="143"/>
      <c r="BK204" s="143"/>
      <c r="BL204" s="143"/>
      <c r="BM204" s="143"/>
      <c r="BN204" s="143"/>
      <c r="BO204" s="143"/>
      <c r="BP204" s="143"/>
      <c r="BQ204" s="143"/>
      <c r="BR204" s="143"/>
      <c r="BS204" s="143"/>
      <c r="BT204" s="143"/>
      <c r="BU204" s="143"/>
      <c r="BV204" s="143"/>
    </row>
    <row r="205" spans="42:74">
      <c r="AP205" s="143"/>
      <c r="AQ205" s="143"/>
      <c r="AR205" s="143"/>
      <c r="AS205" s="143"/>
      <c r="AT205" s="143"/>
      <c r="AU205" s="143"/>
      <c r="AV205" s="143"/>
      <c r="AW205" s="143"/>
      <c r="AX205" s="143"/>
      <c r="AY205" s="143"/>
      <c r="AZ205" s="143"/>
      <c r="BA205" s="143"/>
      <c r="BB205" s="143"/>
      <c r="BC205" s="143"/>
      <c r="BD205" s="143"/>
      <c r="BE205" s="143"/>
      <c r="BF205" s="143"/>
      <c r="BG205" s="143"/>
      <c r="BH205" s="143"/>
      <c r="BI205" s="143"/>
      <c r="BJ205" s="143"/>
      <c r="BK205" s="143"/>
      <c r="BL205" s="143"/>
      <c r="BM205" s="143"/>
      <c r="BN205" s="143"/>
      <c r="BO205" s="143"/>
      <c r="BP205" s="143"/>
      <c r="BQ205" s="143"/>
      <c r="BR205" s="143"/>
      <c r="BS205" s="143"/>
      <c r="BT205" s="143"/>
      <c r="BU205" s="143"/>
      <c r="BV205" s="143"/>
    </row>
    <row r="206" spans="42:74">
      <c r="AP206" s="143"/>
      <c r="AQ206" s="143"/>
      <c r="AR206" s="143"/>
      <c r="AS206" s="143"/>
      <c r="AT206" s="143"/>
      <c r="AU206" s="143"/>
      <c r="AV206" s="143"/>
      <c r="AW206" s="143"/>
      <c r="AX206" s="143"/>
      <c r="AY206" s="143"/>
      <c r="AZ206" s="143"/>
      <c r="BA206" s="143"/>
      <c r="BB206" s="143"/>
      <c r="BC206" s="143"/>
      <c r="BD206" s="143"/>
      <c r="BE206" s="143"/>
      <c r="BF206" s="143"/>
      <c r="BG206" s="143"/>
      <c r="BH206" s="143"/>
      <c r="BI206" s="143"/>
      <c r="BJ206" s="143"/>
      <c r="BK206" s="143"/>
      <c r="BL206" s="143"/>
      <c r="BM206" s="143"/>
      <c r="BN206" s="143"/>
      <c r="BO206" s="143"/>
      <c r="BP206" s="143"/>
      <c r="BQ206" s="143"/>
      <c r="BR206" s="143"/>
      <c r="BS206" s="143"/>
      <c r="BT206" s="143"/>
      <c r="BU206" s="143"/>
      <c r="BV206" s="143"/>
    </row>
    <row r="207" spans="42:74">
      <c r="AP207" s="143"/>
      <c r="AQ207" s="143"/>
      <c r="AR207" s="143"/>
      <c r="AS207" s="143"/>
      <c r="AT207" s="143"/>
      <c r="AU207" s="143"/>
      <c r="AV207" s="143"/>
      <c r="AW207" s="143"/>
      <c r="AX207" s="143"/>
      <c r="AY207" s="143"/>
      <c r="AZ207" s="143"/>
      <c r="BA207" s="143"/>
      <c r="BB207" s="143"/>
      <c r="BC207" s="143"/>
      <c r="BD207" s="143"/>
      <c r="BE207" s="143"/>
      <c r="BF207" s="143"/>
      <c r="BG207" s="143"/>
      <c r="BH207" s="143"/>
      <c r="BI207" s="143"/>
      <c r="BJ207" s="143"/>
      <c r="BK207" s="143"/>
      <c r="BL207" s="143"/>
      <c r="BM207" s="143"/>
      <c r="BN207" s="143"/>
      <c r="BO207" s="143"/>
      <c r="BP207" s="143"/>
      <c r="BQ207" s="143"/>
      <c r="BR207" s="143"/>
      <c r="BS207" s="143"/>
      <c r="BT207" s="143"/>
      <c r="BU207" s="143"/>
      <c r="BV207" s="143"/>
    </row>
    <row r="208" spans="42:74">
      <c r="AP208" s="143"/>
      <c r="AQ208" s="143"/>
      <c r="AR208" s="143"/>
      <c r="AS208" s="143"/>
      <c r="AT208" s="143"/>
      <c r="AU208" s="143"/>
      <c r="AV208" s="143"/>
      <c r="AW208" s="143"/>
      <c r="AX208" s="143"/>
      <c r="AY208" s="143"/>
      <c r="AZ208" s="143"/>
      <c r="BA208" s="143"/>
      <c r="BB208" s="143"/>
      <c r="BC208" s="143"/>
      <c r="BD208" s="143"/>
      <c r="BE208" s="143"/>
      <c r="BF208" s="143"/>
      <c r="BG208" s="143"/>
      <c r="BH208" s="143"/>
      <c r="BI208" s="143"/>
      <c r="BJ208" s="143"/>
      <c r="BK208" s="143"/>
      <c r="BL208" s="143"/>
      <c r="BM208" s="143"/>
      <c r="BN208" s="143"/>
      <c r="BO208" s="143"/>
      <c r="BP208" s="143"/>
      <c r="BQ208" s="143"/>
      <c r="BR208" s="143"/>
      <c r="BS208" s="143"/>
      <c r="BT208" s="143"/>
      <c r="BU208" s="143"/>
      <c r="BV208" s="143"/>
    </row>
    <row r="209" spans="42:74">
      <c r="AP209" s="143"/>
      <c r="AQ209" s="143"/>
      <c r="AR209" s="143"/>
      <c r="AS209" s="143"/>
      <c r="AT209" s="143"/>
      <c r="AU209" s="143"/>
      <c r="AV209" s="143"/>
      <c r="AW209" s="143"/>
      <c r="AX209" s="143"/>
      <c r="AY209" s="143"/>
      <c r="AZ209" s="143"/>
      <c r="BA209" s="143"/>
      <c r="BB209" s="143"/>
      <c r="BC209" s="143"/>
      <c r="BD209" s="143"/>
      <c r="BE209" s="143"/>
      <c r="BF209" s="143"/>
      <c r="BG209" s="143"/>
      <c r="BH209" s="143"/>
      <c r="BI209" s="143"/>
      <c r="BJ209" s="143"/>
      <c r="BK209" s="143"/>
      <c r="BL209" s="143"/>
      <c r="BM209" s="143"/>
      <c r="BN209" s="143"/>
      <c r="BO209" s="143"/>
      <c r="BP209" s="143"/>
      <c r="BQ209" s="143"/>
      <c r="BR209" s="143"/>
      <c r="BS209" s="143"/>
      <c r="BT209" s="143"/>
      <c r="BU209" s="143"/>
      <c r="BV209" s="143"/>
    </row>
    <row r="210" spans="42:74">
      <c r="AP210" s="143"/>
      <c r="AQ210" s="143"/>
      <c r="AR210" s="143"/>
      <c r="AS210" s="143"/>
      <c r="AT210" s="143"/>
      <c r="AU210" s="143"/>
      <c r="AV210" s="143"/>
      <c r="AW210" s="143"/>
      <c r="AX210" s="143"/>
      <c r="AY210" s="143"/>
      <c r="AZ210" s="143"/>
      <c r="BA210" s="143"/>
      <c r="BB210" s="143"/>
      <c r="BC210" s="143"/>
      <c r="BD210" s="143"/>
      <c r="BE210" s="143"/>
      <c r="BF210" s="143"/>
      <c r="BG210" s="143"/>
      <c r="BH210" s="143"/>
      <c r="BI210" s="143"/>
      <c r="BJ210" s="143"/>
      <c r="BK210" s="143"/>
      <c r="BL210" s="143"/>
      <c r="BM210" s="143"/>
      <c r="BN210" s="143"/>
      <c r="BO210" s="143"/>
      <c r="BP210" s="143"/>
      <c r="BQ210" s="143"/>
      <c r="BR210" s="143"/>
      <c r="BS210" s="143"/>
      <c r="BT210" s="143"/>
      <c r="BU210" s="143"/>
      <c r="BV210" s="143"/>
    </row>
    <row r="211" spans="42:74">
      <c r="AP211" s="143"/>
      <c r="AQ211" s="143"/>
      <c r="AR211" s="143"/>
      <c r="AS211" s="143"/>
      <c r="AT211" s="143"/>
      <c r="AU211" s="143"/>
      <c r="AV211" s="143"/>
      <c r="AW211" s="143"/>
      <c r="AX211" s="143"/>
      <c r="AY211" s="143"/>
      <c r="AZ211" s="143"/>
      <c r="BA211" s="143"/>
      <c r="BB211" s="143"/>
      <c r="BC211" s="143"/>
      <c r="BD211" s="143"/>
      <c r="BE211" s="143"/>
      <c r="BF211" s="143"/>
      <c r="BG211" s="143"/>
      <c r="BH211" s="143"/>
      <c r="BI211" s="143"/>
      <c r="BJ211" s="143"/>
      <c r="BK211" s="143"/>
      <c r="BL211" s="143"/>
      <c r="BM211" s="143"/>
      <c r="BN211" s="143"/>
      <c r="BO211" s="143"/>
      <c r="BP211" s="143"/>
      <c r="BQ211" s="143"/>
      <c r="BR211" s="143"/>
      <c r="BS211" s="143"/>
      <c r="BT211" s="143"/>
      <c r="BU211" s="143"/>
      <c r="BV211" s="143"/>
    </row>
    <row r="212" spans="42:74">
      <c r="AP212" s="143"/>
      <c r="AQ212" s="143"/>
      <c r="AR212" s="143"/>
      <c r="AS212" s="143"/>
      <c r="AT212" s="143"/>
      <c r="AU212" s="143"/>
      <c r="AV212" s="143"/>
      <c r="AW212" s="143"/>
      <c r="AX212" s="143"/>
      <c r="AY212" s="143"/>
      <c r="AZ212" s="143"/>
      <c r="BA212" s="143"/>
      <c r="BB212" s="143"/>
      <c r="BC212" s="143"/>
      <c r="BD212" s="143"/>
      <c r="BE212" s="143"/>
      <c r="BF212" s="143"/>
      <c r="BG212" s="143"/>
      <c r="BH212" s="143"/>
      <c r="BI212" s="143"/>
      <c r="BJ212" s="143"/>
      <c r="BK212" s="143"/>
      <c r="BL212" s="143"/>
      <c r="BM212" s="143"/>
      <c r="BN212" s="143"/>
      <c r="BO212" s="143"/>
      <c r="BP212" s="143"/>
      <c r="BQ212" s="143"/>
      <c r="BR212" s="143"/>
      <c r="BS212" s="143"/>
      <c r="BT212" s="143"/>
      <c r="BU212" s="143"/>
      <c r="BV212" s="143"/>
    </row>
    <row r="213" spans="42:74">
      <c r="AP213" s="143"/>
      <c r="AQ213" s="143"/>
      <c r="AR213" s="143"/>
      <c r="AS213" s="143"/>
      <c r="AT213" s="143"/>
      <c r="AU213" s="143"/>
      <c r="AV213" s="143"/>
      <c r="AW213" s="143"/>
      <c r="AX213" s="143"/>
      <c r="AY213" s="143"/>
      <c r="AZ213" s="143"/>
      <c r="BA213" s="143"/>
      <c r="BB213" s="143"/>
      <c r="BC213" s="143"/>
      <c r="BD213" s="143"/>
      <c r="BE213" s="143"/>
      <c r="BF213" s="143"/>
      <c r="BG213" s="143"/>
      <c r="BH213" s="143"/>
      <c r="BI213" s="143"/>
      <c r="BJ213" s="143"/>
      <c r="BK213" s="143"/>
      <c r="BL213" s="143"/>
      <c r="BM213" s="143"/>
      <c r="BN213" s="143"/>
      <c r="BO213" s="143"/>
      <c r="BP213" s="143"/>
      <c r="BQ213" s="143"/>
      <c r="BR213" s="143"/>
      <c r="BS213" s="143"/>
      <c r="BT213" s="143"/>
      <c r="BU213" s="143"/>
      <c r="BV213" s="143"/>
    </row>
    <row r="214" spans="42:74">
      <c r="AP214" s="143"/>
      <c r="AQ214" s="143"/>
      <c r="AR214" s="143"/>
      <c r="AS214" s="143"/>
      <c r="AT214" s="143"/>
      <c r="AU214" s="143"/>
      <c r="AV214" s="143"/>
      <c r="AW214" s="143"/>
      <c r="AX214" s="143"/>
      <c r="AY214" s="143"/>
      <c r="AZ214" s="143"/>
      <c r="BA214" s="143"/>
      <c r="BB214" s="143"/>
      <c r="BC214" s="143"/>
      <c r="BD214" s="143"/>
      <c r="BE214" s="143"/>
      <c r="BF214" s="143"/>
      <c r="BG214" s="143"/>
      <c r="BH214" s="143"/>
      <c r="BI214" s="143"/>
      <c r="BJ214" s="143"/>
      <c r="BK214" s="143"/>
      <c r="BL214" s="143"/>
      <c r="BM214" s="143"/>
      <c r="BN214" s="143"/>
      <c r="BO214" s="143"/>
      <c r="BP214" s="143"/>
      <c r="BQ214" s="143"/>
      <c r="BR214" s="143"/>
      <c r="BS214" s="143"/>
      <c r="BT214" s="143"/>
      <c r="BU214" s="143"/>
      <c r="BV214" s="143"/>
    </row>
    <row r="215" spans="42:74">
      <c r="AP215" s="143"/>
      <c r="AQ215" s="143"/>
      <c r="AR215" s="143"/>
      <c r="AS215" s="143"/>
      <c r="AT215" s="143"/>
      <c r="AU215" s="143"/>
      <c r="AV215" s="143"/>
      <c r="AW215" s="143"/>
      <c r="AX215" s="143"/>
      <c r="AY215" s="143"/>
      <c r="AZ215" s="143"/>
      <c r="BA215" s="143"/>
      <c r="BB215" s="143"/>
      <c r="BC215" s="143"/>
      <c r="BD215" s="143"/>
      <c r="BE215" s="143"/>
      <c r="BF215" s="143"/>
      <c r="BG215" s="143"/>
      <c r="BH215" s="143"/>
      <c r="BI215" s="143"/>
      <c r="BJ215" s="143"/>
      <c r="BK215" s="143"/>
      <c r="BL215" s="143"/>
      <c r="BM215" s="143"/>
      <c r="BN215" s="143"/>
      <c r="BO215" s="143"/>
      <c r="BP215" s="143"/>
      <c r="BQ215" s="143"/>
      <c r="BR215" s="143"/>
      <c r="BS215" s="143"/>
      <c r="BT215" s="143"/>
      <c r="BU215" s="143"/>
      <c r="BV215" s="143"/>
    </row>
    <row r="216" spans="42:74">
      <c r="AP216" s="143"/>
      <c r="AQ216" s="143"/>
      <c r="AR216" s="143"/>
      <c r="AS216" s="143"/>
      <c r="AT216" s="143"/>
      <c r="AU216" s="143"/>
      <c r="AV216" s="143"/>
      <c r="AW216" s="143"/>
      <c r="AX216" s="143"/>
      <c r="AY216" s="143"/>
      <c r="AZ216" s="143"/>
      <c r="BA216" s="143"/>
      <c r="BB216" s="143"/>
      <c r="BC216" s="143"/>
      <c r="BD216" s="143"/>
      <c r="BE216" s="143"/>
      <c r="BF216" s="143"/>
      <c r="BG216" s="143"/>
      <c r="BH216" s="143"/>
      <c r="BI216" s="143"/>
      <c r="BJ216" s="143"/>
      <c r="BK216" s="143"/>
      <c r="BL216" s="143"/>
      <c r="BM216" s="143"/>
      <c r="BN216" s="143"/>
      <c r="BO216" s="143"/>
      <c r="BP216" s="143"/>
      <c r="BQ216" s="143"/>
      <c r="BR216" s="143"/>
      <c r="BS216" s="143"/>
      <c r="BT216" s="143"/>
      <c r="BU216" s="143"/>
      <c r="BV216" s="143"/>
    </row>
    <row r="217" spans="42:74">
      <c r="AP217" s="143"/>
      <c r="AQ217" s="143"/>
      <c r="AR217" s="143"/>
      <c r="AS217" s="143"/>
      <c r="AT217" s="143"/>
      <c r="AU217" s="143"/>
      <c r="AV217" s="143"/>
      <c r="AW217" s="143"/>
      <c r="AX217" s="143"/>
      <c r="AY217" s="143"/>
      <c r="AZ217" s="143"/>
      <c r="BA217" s="143"/>
      <c r="BB217" s="143"/>
      <c r="BC217" s="143"/>
      <c r="BD217" s="143"/>
      <c r="BE217" s="143"/>
      <c r="BF217" s="143"/>
      <c r="BG217" s="143"/>
      <c r="BH217" s="143"/>
      <c r="BI217" s="143"/>
      <c r="BJ217" s="143"/>
      <c r="BK217" s="143"/>
      <c r="BL217" s="143"/>
      <c r="BM217" s="143"/>
      <c r="BN217" s="143"/>
      <c r="BO217" s="143"/>
      <c r="BP217" s="143"/>
      <c r="BQ217" s="143"/>
      <c r="BR217" s="143"/>
      <c r="BS217" s="143"/>
      <c r="BT217" s="143"/>
      <c r="BU217" s="143"/>
      <c r="BV217" s="143"/>
    </row>
    <row r="218" spans="42:74">
      <c r="AP218" s="143"/>
      <c r="AQ218" s="143"/>
      <c r="AR218" s="143"/>
      <c r="AS218" s="143"/>
      <c r="AT218" s="143"/>
      <c r="AU218" s="143"/>
      <c r="AV218" s="143"/>
      <c r="AW218" s="143"/>
      <c r="AX218" s="143"/>
      <c r="AY218" s="143"/>
      <c r="AZ218" s="143"/>
      <c r="BA218" s="143"/>
      <c r="BB218" s="143"/>
      <c r="BC218" s="143"/>
      <c r="BD218" s="143"/>
      <c r="BE218" s="143"/>
      <c r="BF218" s="143"/>
      <c r="BG218" s="143"/>
      <c r="BH218" s="143"/>
      <c r="BI218" s="143"/>
      <c r="BJ218" s="143"/>
      <c r="BK218" s="143"/>
      <c r="BL218" s="143"/>
      <c r="BM218" s="143"/>
      <c r="BN218" s="143"/>
      <c r="BO218" s="143"/>
      <c r="BP218" s="143"/>
      <c r="BQ218" s="143"/>
      <c r="BR218" s="143"/>
      <c r="BS218" s="143"/>
      <c r="BT218" s="143"/>
      <c r="BU218" s="143"/>
      <c r="BV218" s="143"/>
    </row>
    <row r="219" spans="42:74">
      <c r="AP219" s="143"/>
      <c r="AQ219" s="143"/>
      <c r="AR219" s="143"/>
      <c r="AS219" s="143"/>
      <c r="AT219" s="143"/>
      <c r="AU219" s="143"/>
      <c r="AV219" s="143"/>
      <c r="AW219" s="143"/>
      <c r="AX219" s="143"/>
      <c r="AY219" s="143"/>
      <c r="AZ219" s="143"/>
      <c r="BA219" s="143"/>
      <c r="BB219" s="143"/>
      <c r="BC219" s="143"/>
      <c r="BD219" s="143"/>
      <c r="BE219" s="143"/>
      <c r="BF219" s="143"/>
      <c r="BG219" s="143"/>
      <c r="BH219" s="143"/>
      <c r="BI219" s="143"/>
      <c r="BJ219" s="143"/>
      <c r="BK219" s="143"/>
      <c r="BL219" s="143"/>
      <c r="BM219" s="143"/>
      <c r="BN219" s="143"/>
      <c r="BO219" s="143"/>
      <c r="BP219" s="143"/>
      <c r="BQ219" s="143"/>
      <c r="BR219" s="143"/>
      <c r="BS219" s="143"/>
      <c r="BT219" s="143"/>
      <c r="BU219" s="143"/>
      <c r="BV219" s="143"/>
    </row>
    <row r="220" spans="42:74">
      <c r="AP220" s="143"/>
      <c r="AQ220" s="143"/>
      <c r="AR220" s="143"/>
      <c r="AS220" s="143"/>
      <c r="AT220" s="143"/>
      <c r="AU220" s="143"/>
      <c r="AV220" s="143"/>
      <c r="AW220" s="143"/>
      <c r="AX220" s="143"/>
      <c r="AY220" s="143"/>
      <c r="AZ220" s="143"/>
      <c r="BA220" s="143"/>
      <c r="BB220" s="143"/>
      <c r="BC220" s="143"/>
      <c r="BD220" s="143"/>
      <c r="BE220" s="143"/>
      <c r="BF220" s="143"/>
      <c r="BG220" s="143"/>
      <c r="BH220" s="143"/>
      <c r="BI220" s="143"/>
      <c r="BJ220" s="143"/>
      <c r="BK220" s="143"/>
      <c r="BL220" s="143"/>
      <c r="BM220" s="143"/>
      <c r="BN220" s="143"/>
      <c r="BO220" s="143"/>
      <c r="BP220" s="143"/>
      <c r="BQ220" s="143"/>
      <c r="BR220" s="143"/>
      <c r="BS220" s="143"/>
      <c r="BT220" s="143"/>
      <c r="BU220" s="143"/>
      <c r="BV220" s="143"/>
    </row>
    <row r="221" spans="42:74">
      <c r="AP221" s="143"/>
      <c r="AQ221" s="143"/>
      <c r="AR221" s="143"/>
      <c r="AS221" s="143"/>
      <c r="AT221" s="143"/>
      <c r="AU221" s="143"/>
      <c r="AV221" s="143"/>
      <c r="AW221" s="143"/>
      <c r="AX221" s="143"/>
      <c r="AY221" s="143"/>
      <c r="AZ221" s="143"/>
      <c r="BA221" s="143"/>
      <c r="BB221" s="143"/>
      <c r="BC221" s="143"/>
      <c r="BD221" s="143"/>
      <c r="BE221" s="143"/>
      <c r="BF221" s="143"/>
      <c r="BG221" s="143"/>
      <c r="BH221" s="143"/>
      <c r="BI221" s="143"/>
      <c r="BJ221" s="143"/>
      <c r="BK221" s="143"/>
      <c r="BL221" s="143"/>
      <c r="BM221" s="143"/>
      <c r="BN221" s="143"/>
      <c r="BO221" s="143"/>
      <c r="BP221" s="143"/>
      <c r="BQ221" s="143"/>
      <c r="BR221" s="143"/>
      <c r="BS221" s="143"/>
      <c r="BT221" s="143"/>
      <c r="BU221" s="143"/>
      <c r="BV221" s="143"/>
    </row>
    <row r="222" spans="42:74">
      <c r="AP222" s="143"/>
      <c r="AQ222" s="143"/>
      <c r="AR222" s="143"/>
      <c r="AS222" s="143"/>
      <c r="AT222" s="143"/>
      <c r="AU222" s="143"/>
      <c r="AV222" s="143"/>
      <c r="AW222" s="143"/>
      <c r="AX222" s="143"/>
      <c r="AY222" s="143"/>
      <c r="AZ222" s="143"/>
      <c r="BA222" s="143"/>
      <c r="BB222" s="143"/>
      <c r="BC222" s="143"/>
      <c r="BD222" s="143"/>
      <c r="BE222" s="143"/>
      <c r="BF222" s="143"/>
      <c r="BG222" s="143"/>
      <c r="BH222" s="143"/>
      <c r="BI222" s="143"/>
      <c r="BJ222" s="143"/>
      <c r="BK222" s="143"/>
      <c r="BL222" s="143"/>
      <c r="BM222" s="143"/>
      <c r="BN222" s="143"/>
      <c r="BO222" s="143"/>
      <c r="BP222" s="143"/>
      <c r="BQ222" s="143"/>
      <c r="BR222" s="143"/>
      <c r="BS222" s="143"/>
      <c r="BT222" s="143"/>
      <c r="BU222" s="143"/>
      <c r="BV222" s="143"/>
    </row>
    <row r="223" spans="42:74">
      <c r="AP223" s="143"/>
      <c r="AQ223" s="143"/>
      <c r="AR223" s="143"/>
      <c r="AS223" s="143"/>
      <c r="AT223" s="143"/>
      <c r="AU223" s="143"/>
      <c r="AV223" s="143"/>
      <c r="AW223" s="143"/>
      <c r="AX223" s="143"/>
      <c r="AY223" s="143"/>
      <c r="AZ223" s="143"/>
      <c r="BA223" s="143"/>
      <c r="BB223" s="143"/>
      <c r="BC223" s="143"/>
      <c r="BD223" s="143"/>
      <c r="BE223" s="143"/>
      <c r="BF223" s="143"/>
      <c r="BG223" s="143"/>
      <c r="BH223" s="143"/>
      <c r="BI223" s="143"/>
      <c r="BJ223" s="143"/>
      <c r="BK223" s="143"/>
      <c r="BL223" s="143"/>
      <c r="BM223" s="143"/>
      <c r="BN223" s="143"/>
      <c r="BO223" s="143"/>
      <c r="BP223" s="143"/>
      <c r="BQ223" s="143"/>
      <c r="BR223" s="143"/>
      <c r="BS223" s="143"/>
      <c r="BT223" s="143"/>
      <c r="BU223" s="143"/>
      <c r="BV223" s="143"/>
    </row>
    <row r="224" spans="42:74">
      <c r="AP224" s="143"/>
      <c r="AQ224" s="143"/>
      <c r="AR224" s="143"/>
      <c r="AS224" s="143"/>
      <c r="AT224" s="143"/>
      <c r="AU224" s="143"/>
      <c r="AV224" s="143"/>
      <c r="AW224" s="143"/>
      <c r="AX224" s="143"/>
      <c r="AY224" s="143"/>
      <c r="AZ224" s="143"/>
      <c r="BA224" s="143"/>
      <c r="BB224" s="143"/>
      <c r="BC224" s="143"/>
      <c r="BD224" s="143"/>
      <c r="BE224" s="143"/>
      <c r="BF224" s="143"/>
      <c r="BG224" s="143"/>
      <c r="BH224" s="143"/>
      <c r="BI224" s="143"/>
      <c r="BJ224" s="143"/>
      <c r="BK224" s="143"/>
      <c r="BL224" s="143"/>
      <c r="BM224" s="143"/>
      <c r="BN224" s="143"/>
      <c r="BO224" s="143"/>
      <c r="BP224" s="143"/>
      <c r="BQ224" s="143"/>
      <c r="BR224" s="143"/>
      <c r="BS224" s="143"/>
      <c r="BT224" s="143"/>
      <c r="BU224" s="143"/>
      <c r="BV224" s="143"/>
    </row>
    <row r="225" spans="42:74">
      <c r="AP225" s="143"/>
      <c r="AQ225" s="143"/>
      <c r="AR225" s="143"/>
      <c r="AS225" s="143"/>
      <c r="AT225" s="143"/>
      <c r="AU225" s="143"/>
      <c r="AV225" s="143"/>
      <c r="AW225" s="143"/>
      <c r="AX225" s="143"/>
      <c r="AY225" s="143"/>
      <c r="AZ225" s="143"/>
      <c r="BA225" s="143"/>
      <c r="BB225" s="143"/>
      <c r="BC225" s="143"/>
      <c r="BD225" s="143"/>
      <c r="BE225" s="143"/>
      <c r="BF225" s="143"/>
      <c r="BG225" s="143"/>
      <c r="BH225" s="143"/>
      <c r="BI225" s="143"/>
      <c r="BJ225" s="143"/>
      <c r="BK225" s="143"/>
      <c r="BL225" s="143"/>
      <c r="BM225" s="143"/>
      <c r="BN225" s="143"/>
      <c r="BO225" s="143"/>
      <c r="BP225" s="143"/>
      <c r="BQ225" s="143"/>
      <c r="BR225" s="143"/>
      <c r="BS225" s="143"/>
      <c r="BT225" s="143"/>
      <c r="BU225" s="143"/>
      <c r="BV225" s="143"/>
    </row>
    <row r="226" spans="42:74">
      <c r="AP226" s="143"/>
      <c r="AQ226" s="143"/>
      <c r="AR226" s="143"/>
      <c r="AS226" s="143"/>
      <c r="AT226" s="143"/>
      <c r="AU226" s="143"/>
      <c r="AV226" s="143"/>
      <c r="AW226" s="143"/>
      <c r="AX226" s="143"/>
      <c r="AY226" s="143"/>
      <c r="AZ226" s="143"/>
      <c r="BA226" s="143"/>
      <c r="BB226" s="143"/>
      <c r="BC226" s="143"/>
      <c r="BD226" s="143"/>
      <c r="BE226" s="143"/>
      <c r="BF226" s="143"/>
      <c r="BG226" s="143"/>
      <c r="BH226" s="143"/>
      <c r="BI226" s="143"/>
      <c r="BJ226" s="143"/>
      <c r="BK226" s="143"/>
      <c r="BL226" s="143"/>
      <c r="BM226" s="143"/>
      <c r="BN226" s="143"/>
      <c r="BO226" s="143"/>
      <c r="BP226" s="143"/>
      <c r="BQ226" s="143"/>
      <c r="BR226" s="143"/>
      <c r="BS226" s="143"/>
      <c r="BT226" s="143"/>
      <c r="BU226" s="143"/>
      <c r="BV226" s="143"/>
    </row>
    <row r="227" spans="42:74">
      <c r="AP227" s="143"/>
      <c r="AQ227" s="143"/>
      <c r="AR227" s="143"/>
      <c r="AS227" s="143"/>
      <c r="AT227" s="143"/>
      <c r="AU227" s="143"/>
      <c r="AV227" s="143"/>
      <c r="AW227" s="143"/>
      <c r="AX227" s="143"/>
      <c r="AY227" s="143"/>
      <c r="AZ227" s="143"/>
      <c r="BA227" s="143"/>
      <c r="BB227" s="143"/>
      <c r="BC227" s="143"/>
      <c r="BD227" s="143"/>
      <c r="BE227" s="143"/>
      <c r="BF227" s="143"/>
      <c r="BG227" s="143"/>
      <c r="BH227" s="143"/>
      <c r="BI227" s="143"/>
      <c r="BJ227" s="143"/>
      <c r="BK227" s="143"/>
      <c r="BL227" s="143"/>
      <c r="BM227" s="143"/>
      <c r="BN227" s="143"/>
      <c r="BO227" s="143"/>
      <c r="BP227" s="143"/>
      <c r="BQ227" s="143"/>
      <c r="BR227" s="143"/>
      <c r="BS227" s="143"/>
      <c r="BT227" s="143"/>
      <c r="BU227" s="143"/>
      <c r="BV227" s="143"/>
    </row>
    <row r="228" spans="42:74">
      <c r="AP228" s="143"/>
      <c r="AQ228" s="143"/>
      <c r="AR228" s="143"/>
      <c r="AS228" s="143"/>
      <c r="AT228" s="143"/>
      <c r="AU228" s="143"/>
      <c r="AV228" s="143"/>
      <c r="AW228" s="143"/>
      <c r="AX228" s="143"/>
      <c r="AY228" s="143"/>
      <c r="AZ228" s="143"/>
      <c r="BA228" s="143"/>
      <c r="BB228" s="143"/>
      <c r="BC228" s="143"/>
      <c r="BD228" s="143"/>
      <c r="BE228" s="143"/>
      <c r="BF228" s="143"/>
      <c r="BG228" s="143"/>
      <c r="BH228" s="143"/>
      <c r="BI228" s="143"/>
      <c r="BJ228" s="143"/>
      <c r="BK228" s="143"/>
      <c r="BL228" s="143"/>
      <c r="BM228" s="143"/>
      <c r="BN228" s="143"/>
      <c r="BO228" s="143"/>
      <c r="BP228" s="143"/>
      <c r="BQ228" s="143"/>
      <c r="BR228" s="143"/>
      <c r="BS228" s="143"/>
      <c r="BT228" s="143"/>
      <c r="BU228" s="143"/>
      <c r="BV228" s="143"/>
    </row>
    <row r="229" spans="42:74">
      <c r="AP229" s="143"/>
      <c r="AQ229" s="143"/>
      <c r="AR229" s="143"/>
      <c r="AS229" s="143"/>
      <c r="AT229" s="143"/>
      <c r="AU229" s="143"/>
      <c r="AV229" s="143"/>
      <c r="AW229" s="143"/>
      <c r="AX229" s="143"/>
      <c r="AY229" s="143"/>
      <c r="AZ229" s="143"/>
      <c r="BA229" s="143"/>
      <c r="BB229" s="143"/>
      <c r="BC229" s="143"/>
      <c r="BD229" s="143"/>
      <c r="BE229" s="143"/>
      <c r="BF229" s="143"/>
      <c r="BG229" s="143"/>
      <c r="BH229" s="143"/>
      <c r="BI229" s="143"/>
      <c r="BJ229" s="143"/>
      <c r="BK229" s="143"/>
      <c r="BL229" s="143"/>
      <c r="BM229" s="143"/>
      <c r="BN229" s="143"/>
      <c r="BO229" s="143"/>
      <c r="BP229" s="143"/>
      <c r="BQ229" s="143"/>
      <c r="BR229" s="143"/>
      <c r="BS229" s="143"/>
      <c r="BT229" s="143"/>
      <c r="BU229" s="143"/>
      <c r="BV229" s="143"/>
    </row>
    <row r="230" spans="42:74">
      <c r="AP230" s="143"/>
      <c r="AQ230" s="143"/>
      <c r="AR230" s="143"/>
      <c r="AS230" s="143"/>
      <c r="AT230" s="143"/>
      <c r="AU230" s="143"/>
      <c r="AV230" s="143"/>
      <c r="AW230" s="143"/>
      <c r="AX230" s="143"/>
      <c r="AY230" s="143"/>
      <c r="AZ230" s="143"/>
      <c r="BA230" s="143"/>
      <c r="BB230" s="143"/>
      <c r="BC230" s="143"/>
      <c r="BD230" s="143"/>
      <c r="BE230" s="143"/>
      <c r="BF230" s="143"/>
      <c r="BG230" s="143"/>
      <c r="BH230" s="143"/>
      <c r="BI230" s="143"/>
      <c r="BJ230" s="143"/>
      <c r="BK230" s="143"/>
      <c r="BL230" s="143"/>
      <c r="BM230" s="143"/>
      <c r="BN230" s="143"/>
      <c r="BO230" s="143"/>
      <c r="BP230" s="143"/>
      <c r="BQ230" s="143"/>
      <c r="BR230" s="143"/>
      <c r="BS230" s="143"/>
      <c r="BT230" s="143"/>
      <c r="BU230" s="143"/>
      <c r="BV230" s="143"/>
    </row>
    <row r="231" spans="42:74">
      <c r="AP231" s="143"/>
      <c r="AQ231" s="143"/>
      <c r="AR231" s="143"/>
      <c r="AS231" s="143"/>
      <c r="AT231" s="143"/>
      <c r="AU231" s="143"/>
      <c r="AV231" s="143"/>
      <c r="AW231" s="143"/>
      <c r="AX231" s="143"/>
      <c r="AY231" s="143"/>
      <c r="AZ231" s="143"/>
      <c r="BA231" s="143"/>
      <c r="BB231" s="143"/>
      <c r="BC231" s="143"/>
      <c r="BD231" s="143"/>
      <c r="BE231" s="143"/>
      <c r="BF231" s="143"/>
      <c r="BG231" s="143"/>
      <c r="BH231" s="143"/>
      <c r="BI231" s="143"/>
      <c r="BJ231" s="143"/>
      <c r="BK231" s="143"/>
      <c r="BL231" s="143"/>
      <c r="BM231" s="143"/>
      <c r="BN231" s="143"/>
      <c r="BO231" s="143"/>
      <c r="BP231" s="143"/>
      <c r="BQ231" s="143"/>
      <c r="BR231" s="143"/>
      <c r="BS231" s="143"/>
      <c r="BT231" s="143"/>
      <c r="BU231" s="143"/>
      <c r="BV231" s="143"/>
    </row>
    <row r="232" spans="42:74">
      <c r="AP232" s="143"/>
      <c r="AQ232" s="143"/>
      <c r="AR232" s="143"/>
      <c r="AS232" s="143"/>
      <c r="AT232" s="143"/>
      <c r="AU232" s="143"/>
      <c r="AV232" s="143"/>
      <c r="AW232" s="143"/>
      <c r="AX232" s="143"/>
      <c r="AY232" s="143"/>
      <c r="AZ232" s="143"/>
      <c r="BA232" s="143"/>
      <c r="BB232" s="143"/>
      <c r="BC232" s="143"/>
      <c r="BD232" s="143"/>
      <c r="BE232" s="143"/>
      <c r="BF232" s="143"/>
      <c r="BG232" s="143"/>
      <c r="BH232" s="143"/>
      <c r="BI232" s="143"/>
      <c r="BJ232" s="143"/>
      <c r="BK232" s="143"/>
      <c r="BL232" s="143"/>
      <c r="BM232" s="143"/>
      <c r="BN232" s="143"/>
      <c r="BO232" s="143"/>
      <c r="BP232" s="143"/>
      <c r="BQ232" s="143"/>
      <c r="BR232" s="143"/>
      <c r="BS232" s="143"/>
      <c r="BT232" s="143"/>
      <c r="BU232" s="143"/>
      <c r="BV232" s="143"/>
    </row>
    <row r="233" spans="42:74">
      <c r="AP233" s="143"/>
      <c r="AQ233" s="143"/>
      <c r="AR233" s="143"/>
      <c r="AS233" s="143"/>
      <c r="AT233" s="143"/>
      <c r="AU233" s="143"/>
      <c r="AV233" s="143"/>
      <c r="AW233" s="143"/>
      <c r="AX233" s="143"/>
      <c r="AY233" s="143"/>
      <c r="AZ233" s="143"/>
      <c r="BA233" s="143"/>
      <c r="BB233" s="143"/>
      <c r="BC233" s="143"/>
      <c r="BD233" s="143"/>
      <c r="BE233" s="143"/>
      <c r="BF233" s="143"/>
      <c r="BG233" s="143"/>
      <c r="BH233" s="143"/>
      <c r="BI233" s="143"/>
      <c r="BJ233" s="143"/>
      <c r="BK233" s="143"/>
      <c r="BL233" s="143"/>
      <c r="BM233" s="143"/>
      <c r="BN233" s="143"/>
      <c r="BO233" s="143"/>
      <c r="BP233" s="143"/>
      <c r="BQ233" s="143"/>
      <c r="BR233" s="143"/>
      <c r="BS233" s="143"/>
      <c r="BT233" s="143"/>
      <c r="BU233" s="143"/>
      <c r="BV233" s="143"/>
    </row>
    <row r="234" spans="42:74">
      <c r="AP234" s="143"/>
      <c r="AQ234" s="143"/>
      <c r="AR234" s="143"/>
      <c r="AS234" s="143"/>
      <c r="AT234" s="143"/>
      <c r="AU234" s="143"/>
      <c r="AV234" s="143"/>
      <c r="AW234" s="143"/>
      <c r="AX234" s="143"/>
      <c r="AY234" s="143"/>
      <c r="AZ234" s="143"/>
      <c r="BA234" s="143"/>
      <c r="BB234" s="143"/>
      <c r="BC234" s="143"/>
      <c r="BD234" s="143"/>
      <c r="BE234" s="143"/>
      <c r="BF234" s="143"/>
      <c r="BG234" s="143"/>
      <c r="BH234" s="143"/>
      <c r="BI234" s="143"/>
      <c r="BJ234" s="143"/>
      <c r="BK234" s="143"/>
      <c r="BL234" s="143"/>
      <c r="BM234" s="143"/>
      <c r="BN234" s="143"/>
      <c r="BO234" s="143"/>
      <c r="BP234" s="143"/>
      <c r="BQ234" s="143"/>
      <c r="BR234" s="143"/>
      <c r="BS234" s="143"/>
      <c r="BT234" s="143"/>
      <c r="BU234" s="143"/>
      <c r="BV234" s="143"/>
    </row>
    <row r="235" spans="42:74">
      <c r="AP235" s="143"/>
      <c r="AQ235" s="143"/>
      <c r="AR235" s="143"/>
      <c r="AS235" s="143"/>
      <c r="AT235" s="143"/>
      <c r="AU235" s="143"/>
      <c r="AV235" s="143"/>
      <c r="AW235" s="143"/>
      <c r="AX235" s="143"/>
      <c r="AY235" s="143"/>
      <c r="AZ235" s="143"/>
      <c r="BA235" s="143"/>
      <c r="BB235" s="143"/>
      <c r="BC235" s="143"/>
      <c r="BD235" s="143"/>
      <c r="BE235" s="143"/>
      <c r="BF235" s="143"/>
      <c r="BG235" s="143"/>
      <c r="BH235" s="143"/>
      <c r="BI235" s="143"/>
      <c r="BJ235" s="143"/>
      <c r="BK235" s="143"/>
      <c r="BL235" s="143"/>
      <c r="BM235" s="143"/>
      <c r="BN235" s="143"/>
      <c r="BO235" s="143"/>
      <c r="BP235" s="143"/>
      <c r="BQ235" s="143"/>
      <c r="BR235" s="143"/>
      <c r="BS235" s="143"/>
      <c r="BT235" s="143"/>
      <c r="BU235" s="143"/>
      <c r="BV235" s="143"/>
    </row>
    <row r="236" spans="42:74">
      <c r="AP236" s="143"/>
      <c r="AQ236" s="143"/>
      <c r="AR236" s="143"/>
      <c r="AS236" s="143"/>
      <c r="AT236" s="143"/>
      <c r="AU236" s="143"/>
      <c r="AV236" s="143"/>
      <c r="AW236" s="143"/>
      <c r="AX236" s="143"/>
      <c r="AY236" s="143"/>
      <c r="AZ236" s="143"/>
      <c r="BA236" s="143"/>
      <c r="BB236" s="143"/>
      <c r="BC236" s="143"/>
      <c r="BD236" s="143"/>
      <c r="BE236" s="143"/>
      <c r="BF236" s="143"/>
      <c r="BG236" s="143"/>
      <c r="BH236" s="143"/>
      <c r="BI236" s="143"/>
      <c r="BJ236" s="143"/>
      <c r="BK236" s="143"/>
      <c r="BL236" s="143"/>
      <c r="BM236" s="143"/>
      <c r="BN236" s="143"/>
      <c r="BO236" s="143"/>
      <c r="BP236" s="143"/>
      <c r="BQ236" s="143"/>
      <c r="BR236" s="143"/>
      <c r="BS236" s="143"/>
      <c r="BT236" s="143"/>
      <c r="BU236" s="143"/>
      <c r="BV236" s="143"/>
    </row>
    <row r="237" spans="42:74">
      <c r="AP237" s="143"/>
      <c r="AQ237" s="143"/>
      <c r="AR237" s="143"/>
      <c r="AS237" s="143"/>
      <c r="AT237" s="143"/>
      <c r="AU237" s="143"/>
      <c r="AV237" s="143"/>
      <c r="AW237" s="143"/>
      <c r="AX237" s="143"/>
      <c r="AY237" s="143"/>
      <c r="AZ237" s="143"/>
      <c r="BA237" s="143"/>
      <c r="BB237" s="143"/>
      <c r="BC237" s="143"/>
      <c r="BD237" s="143"/>
      <c r="BE237" s="143"/>
      <c r="BF237" s="143"/>
      <c r="BG237" s="143"/>
      <c r="BH237" s="143"/>
      <c r="BI237" s="143"/>
      <c r="BJ237" s="143"/>
      <c r="BK237" s="143"/>
      <c r="BL237" s="143"/>
      <c r="BM237" s="143"/>
      <c r="BN237" s="143"/>
      <c r="BO237" s="143"/>
      <c r="BP237" s="143"/>
      <c r="BQ237" s="143"/>
      <c r="BR237" s="143"/>
      <c r="BS237" s="143"/>
      <c r="BT237" s="143"/>
      <c r="BU237" s="143"/>
      <c r="BV237" s="143"/>
    </row>
    <row r="238" spans="42:74">
      <c r="AP238" s="143"/>
      <c r="AQ238" s="143"/>
      <c r="AR238" s="143"/>
      <c r="AS238" s="143"/>
      <c r="AT238" s="143"/>
      <c r="AU238" s="143"/>
      <c r="AV238" s="143"/>
      <c r="AW238" s="143"/>
      <c r="AX238" s="143"/>
      <c r="AY238" s="143"/>
      <c r="AZ238" s="143"/>
      <c r="BA238" s="143"/>
      <c r="BB238" s="143"/>
      <c r="BC238" s="143"/>
      <c r="BD238" s="143"/>
      <c r="BE238" s="143"/>
      <c r="BF238" s="143"/>
      <c r="BG238" s="143"/>
      <c r="BH238" s="143"/>
      <c r="BI238" s="143"/>
      <c r="BJ238" s="143"/>
      <c r="BK238" s="143"/>
      <c r="BL238" s="143"/>
      <c r="BM238" s="143"/>
      <c r="BN238" s="143"/>
      <c r="BO238" s="143"/>
      <c r="BP238" s="143"/>
      <c r="BQ238" s="143"/>
      <c r="BR238" s="143"/>
      <c r="BS238" s="143"/>
      <c r="BT238" s="143"/>
      <c r="BU238" s="143"/>
      <c r="BV238" s="143"/>
    </row>
    <row r="239" spans="42:74">
      <c r="AP239" s="143"/>
      <c r="AQ239" s="143"/>
      <c r="AR239" s="143"/>
      <c r="AS239" s="143"/>
      <c r="AT239" s="143"/>
      <c r="AU239" s="143"/>
      <c r="AV239" s="143"/>
      <c r="AW239" s="143"/>
      <c r="AX239" s="143"/>
      <c r="AY239" s="143"/>
      <c r="AZ239" s="143"/>
      <c r="BA239" s="143"/>
      <c r="BB239" s="143"/>
      <c r="BC239" s="143"/>
      <c r="BD239" s="143"/>
      <c r="BE239" s="143"/>
      <c r="BF239" s="143"/>
      <c r="BG239" s="143"/>
      <c r="BH239" s="143"/>
      <c r="BI239" s="143"/>
      <c r="BJ239" s="143"/>
      <c r="BK239" s="143"/>
      <c r="BL239" s="143"/>
      <c r="BM239" s="143"/>
      <c r="BN239" s="143"/>
      <c r="BO239" s="143"/>
      <c r="BP239" s="143"/>
      <c r="BQ239" s="143"/>
      <c r="BR239" s="143"/>
      <c r="BS239" s="143"/>
      <c r="BT239" s="143"/>
      <c r="BU239" s="143"/>
      <c r="BV239" s="143"/>
    </row>
    <row r="240" spans="42:74">
      <c r="AP240" s="143"/>
      <c r="AQ240" s="143"/>
      <c r="AR240" s="143"/>
      <c r="AS240" s="143"/>
      <c r="AT240" s="143"/>
      <c r="AU240" s="143"/>
      <c r="AV240" s="143"/>
      <c r="AW240" s="143"/>
      <c r="AX240" s="143"/>
      <c r="AY240" s="143"/>
      <c r="AZ240" s="143"/>
      <c r="BA240" s="143"/>
      <c r="BB240" s="143"/>
      <c r="BC240" s="143"/>
      <c r="BD240" s="143"/>
      <c r="BE240" s="143"/>
      <c r="BF240" s="143"/>
      <c r="BG240" s="143"/>
      <c r="BH240" s="143"/>
      <c r="BI240" s="143"/>
      <c r="BJ240" s="143"/>
      <c r="BK240" s="143"/>
      <c r="BL240" s="143"/>
      <c r="BM240" s="143"/>
      <c r="BN240" s="143"/>
      <c r="BO240" s="143"/>
      <c r="BP240" s="143"/>
      <c r="BQ240" s="143"/>
      <c r="BR240" s="143"/>
      <c r="BS240" s="143"/>
      <c r="BT240" s="143"/>
      <c r="BU240" s="143"/>
      <c r="BV240" s="143"/>
    </row>
    <row r="241" spans="42:74">
      <c r="AP241" s="143"/>
      <c r="AQ241" s="143"/>
      <c r="AR241" s="143"/>
      <c r="AS241" s="143"/>
      <c r="AT241" s="143"/>
      <c r="AU241" s="143"/>
      <c r="AV241" s="143"/>
      <c r="AW241" s="143"/>
      <c r="AX241" s="143"/>
      <c r="AY241" s="143"/>
      <c r="AZ241" s="143"/>
      <c r="BA241" s="143"/>
      <c r="BB241" s="143"/>
      <c r="BC241" s="143"/>
      <c r="BD241" s="143"/>
      <c r="BE241" s="143"/>
      <c r="BF241" s="143"/>
      <c r="BG241" s="143"/>
      <c r="BH241" s="143"/>
      <c r="BI241" s="143"/>
      <c r="BJ241" s="143"/>
      <c r="BK241" s="143"/>
      <c r="BL241" s="143"/>
      <c r="BM241" s="143"/>
      <c r="BN241" s="143"/>
      <c r="BO241" s="143"/>
      <c r="BP241" s="143"/>
      <c r="BQ241" s="143"/>
      <c r="BR241" s="143"/>
      <c r="BS241" s="143"/>
      <c r="BT241" s="143"/>
      <c r="BU241" s="143"/>
      <c r="BV241" s="143"/>
    </row>
    <row r="242" spans="42:74">
      <c r="AP242" s="143"/>
      <c r="AQ242" s="143"/>
      <c r="AR242" s="143"/>
      <c r="AS242" s="143"/>
      <c r="AT242" s="143"/>
      <c r="AU242" s="143"/>
      <c r="AV242" s="143"/>
      <c r="AW242" s="143"/>
      <c r="AX242" s="143"/>
      <c r="AY242" s="143"/>
      <c r="AZ242" s="143"/>
      <c r="BA242" s="143"/>
      <c r="BB242" s="143"/>
      <c r="BC242" s="143"/>
      <c r="BD242" s="143"/>
      <c r="BE242" s="143"/>
      <c r="BF242" s="143"/>
      <c r="BG242" s="143"/>
      <c r="BH242" s="143"/>
      <c r="BI242" s="143"/>
      <c r="BJ242" s="143"/>
      <c r="BK242" s="143"/>
      <c r="BL242" s="143"/>
      <c r="BM242" s="143"/>
      <c r="BN242" s="143"/>
      <c r="BO242" s="143"/>
      <c r="BP242" s="143"/>
      <c r="BQ242" s="143"/>
      <c r="BR242" s="143"/>
      <c r="BS242" s="143"/>
      <c r="BT242" s="143"/>
      <c r="BU242" s="143"/>
      <c r="BV242" s="143"/>
    </row>
    <row r="243" spans="42:74">
      <c r="AP243" s="143"/>
      <c r="AQ243" s="143"/>
      <c r="AR243" s="143"/>
      <c r="AS243" s="143"/>
      <c r="AT243" s="143"/>
      <c r="AU243" s="143"/>
      <c r="AV243" s="143"/>
      <c r="AW243" s="143"/>
      <c r="AX243" s="143"/>
      <c r="AY243" s="143"/>
      <c r="AZ243" s="143"/>
      <c r="BA243" s="143"/>
      <c r="BB243" s="143"/>
      <c r="BC243" s="143"/>
      <c r="BD243" s="143"/>
      <c r="BE243" s="143"/>
      <c r="BF243" s="143"/>
      <c r="BG243" s="143"/>
      <c r="BH243" s="143"/>
      <c r="BI243" s="143"/>
      <c r="BJ243" s="143"/>
      <c r="BK243" s="143"/>
      <c r="BL243" s="143"/>
      <c r="BM243" s="143"/>
      <c r="BN243" s="143"/>
      <c r="BO243" s="143"/>
      <c r="BP243" s="143"/>
      <c r="BQ243" s="143"/>
      <c r="BR243" s="143"/>
      <c r="BS243" s="143"/>
      <c r="BT243" s="143"/>
      <c r="BU243" s="143"/>
      <c r="BV243" s="143"/>
    </row>
    <row r="244" spans="42:74">
      <c r="AP244" s="143"/>
      <c r="AQ244" s="143"/>
      <c r="AR244" s="143"/>
      <c r="AS244" s="143"/>
      <c r="AT244" s="143"/>
      <c r="AU244" s="143"/>
      <c r="AV244" s="143"/>
      <c r="AW244" s="143"/>
      <c r="AX244" s="143"/>
      <c r="AY244" s="143"/>
      <c r="AZ244" s="143"/>
      <c r="BA244" s="143"/>
      <c r="BB244" s="143"/>
      <c r="BC244" s="143"/>
      <c r="BD244" s="143"/>
      <c r="BE244" s="143"/>
      <c r="BF244" s="143"/>
      <c r="BG244" s="143"/>
      <c r="BH244" s="143"/>
      <c r="BI244" s="143"/>
      <c r="BJ244" s="143"/>
      <c r="BK244" s="143"/>
      <c r="BL244" s="143"/>
      <c r="BM244" s="143"/>
      <c r="BN244" s="143"/>
      <c r="BO244" s="143"/>
      <c r="BP244" s="143"/>
      <c r="BQ244" s="143"/>
      <c r="BR244" s="143"/>
      <c r="BS244" s="143"/>
      <c r="BT244" s="143"/>
      <c r="BU244" s="143"/>
      <c r="BV244" s="143"/>
    </row>
    <row r="245" spans="42:74">
      <c r="AP245" s="143"/>
      <c r="AQ245" s="143"/>
      <c r="AR245" s="143"/>
      <c r="AS245" s="143"/>
      <c r="AT245" s="143"/>
      <c r="AU245" s="143"/>
      <c r="AV245" s="143"/>
      <c r="AW245" s="143"/>
      <c r="AX245" s="143"/>
      <c r="AY245" s="143"/>
      <c r="AZ245" s="143"/>
      <c r="BA245" s="143"/>
      <c r="BB245" s="143"/>
      <c r="BC245" s="143"/>
      <c r="BD245" s="143"/>
      <c r="BE245" s="143"/>
      <c r="BF245" s="143"/>
      <c r="BG245" s="143"/>
      <c r="BH245" s="143"/>
      <c r="BI245" s="143"/>
      <c r="BJ245" s="143"/>
      <c r="BK245" s="143"/>
      <c r="BL245" s="143"/>
      <c r="BM245" s="143"/>
      <c r="BN245" s="143"/>
      <c r="BO245" s="143"/>
      <c r="BP245" s="143"/>
      <c r="BQ245" s="143"/>
      <c r="BR245" s="143"/>
      <c r="BS245" s="143"/>
      <c r="BT245" s="143"/>
      <c r="BU245" s="143"/>
      <c r="BV245" s="143"/>
    </row>
    <row r="246" spans="42:74">
      <c r="AP246" s="143"/>
      <c r="AQ246" s="143"/>
      <c r="AR246" s="143"/>
      <c r="AS246" s="143"/>
      <c r="AT246" s="143"/>
      <c r="AU246" s="143"/>
      <c r="AV246" s="143"/>
      <c r="AW246" s="143"/>
      <c r="AX246" s="143"/>
      <c r="AY246" s="143"/>
      <c r="AZ246" s="143"/>
      <c r="BA246" s="143"/>
      <c r="BB246" s="143"/>
      <c r="BC246" s="143"/>
      <c r="BD246" s="143"/>
      <c r="BE246" s="143"/>
      <c r="BF246" s="143"/>
      <c r="BG246" s="143"/>
      <c r="BH246" s="143"/>
      <c r="BI246" s="143"/>
      <c r="BJ246" s="143"/>
      <c r="BK246" s="143"/>
      <c r="BL246" s="143"/>
      <c r="BM246" s="143"/>
      <c r="BN246" s="143"/>
      <c r="BO246" s="143"/>
      <c r="BP246" s="143"/>
      <c r="BQ246" s="143"/>
      <c r="BR246" s="143"/>
      <c r="BS246" s="143"/>
      <c r="BT246" s="143"/>
      <c r="BU246" s="143"/>
      <c r="BV246" s="143"/>
    </row>
    <row r="247" spans="42:74">
      <c r="AP247" s="143"/>
      <c r="AQ247" s="143"/>
      <c r="AR247" s="143"/>
      <c r="AS247" s="143"/>
      <c r="AT247" s="143"/>
      <c r="AU247" s="143"/>
      <c r="AV247" s="143"/>
      <c r="AW247" s="143"/>
      <c r="AX247" s="143"/>
      <c r="AY247" s="143"/>
      <c r="AZ247" s="143"/>
      <c r="BA247" s="143"/>
      <c r="BB247" s="143"/>
      <c r="BC247" s="143"/>
      <c r="BD247" s="143"/>
      <c r="BE247" s="143"/>
      <c r="BF247" s="143"/>
      <c r="BG247" s="143"/>
      <c r="BH247" s="143"/>
      <c r="BI247" s="143"/>
      <c r="BJ247" s="143"/>
      <c r="BK247" s="143"/>
      <c r="BL247" s="143"/>
      <c r="BM247" s="143"/>
      <c r="BN247" s="143"/>
      <c r="BO247" s="143"/>
      <c r="BP247" s="143"/>
      <c r="BQ247" s="143"/>
      <c r="BR247" s="143"/>
      <c r="BS247" s="143"/>
      <c r="BT247" s="143"/>
      <c r="BU247" s="143"/>
      <c r="BV247" s="143"/>
    </row>
    <row r="248" spans="42:74">
      <c r="AP248" s="143"/>
      <c r="AQ248" s="143"/>
      <c r="AR248" s="143"/>
      <c r="AS248" s="143"/>
      <c r="AT248" s="143"/>
      <c r="AU248" s="143"/>
      <c r="AV248" s="143"/>
      <c r="AW248" s="143"/>
      <c r="AX248" s="143"/>
      <c r="AY248" s="143"/>
      <c r="AZ248" s="143"/>
      <c r="BA248" s="143"/>
      <c r="BB248" s="143"/>
      <c r="BC248" s="143"/>
      <c r="BD248" s="143"/>
      <c r="BE248" s="143"/>
      <c r="BF248" s="143"/>
      <c r="BG248" s="143"/>
      <c r="BH248" s="143"/>
      <c r="BI248" s="143"/>
      <c r="BJ248" s="143"/>
      <c r="BK248" s="143"/>
      <c r="BL248" s="143"/>
      <c r="BM248" s="143"/>
      <c r="BN248" s="143"/>
      <c r="BO248" s="143"/>
      <c r="BP248" s="143"/>
      <c r="BQ248" s="143"/>
      <c r="BR248" s="143"/>
      <c r="BS248" s="143"/>
      <c r="BT248" s="143"/>
      <c r="BU248" s="143"/>
      <c r="BV248" s="143"/>
    </row>
    <row r="249" spans="42:74">
      <c r="AP249" s="143"/>
      <c r="AQ249" s="143"/>
      <c r="AR249" s="143"/>
      <c r="AS249" s="143"/>
      <c r="AT249" s="143"/>
      <c r="AU249" s="143"/>
      <c r="AV249" s="143"/>
      <c r="AW249" s="143"/>
      <c r="AX249" s="143"/>
      <c r="AY249" s="143"/>
      <c r="AZ249" s="143"/>
      <c r="BA249" s="143"/>
      <c r="BB249" s="143"/>
      <c r="BC249" s="143"/>
      <c r="BD249" s="143"/>
      <c r="BE249" s="143"/>
      <c r="BF249" s="143"/>
      <c r="BG249" s="143"/>
      <c r="BH249" s="143"/>
      <c r="BI249" s="143"/>
      <c r="BJ249" s="143"/>
      <c r="BK249" s="143"/>
      <c r="BL249" s="143"/>
      <c r="BM249" s="143"/>
      <c r="BN249" s="143"/>
      <c r="BO249" s="143"/>
      <c r="BP249" s="143"/>
      <c r="BQ249" s="143"/>
      <c r="BR249" s="143"/>
      <c r="BS249" s="143"/>
      <c r="BT249" s="143"/>
      <c r="BU249" s="143"/>
      <c r="BV249" s="143"/>
    </row>
    <row r="250" spans="42:74">
      <c r="AP250" s="143"/>
      <c r="AQ250" s="143"/>
      <c r="AR250" s="143"/>
      <c r="AS250" s="143"/>
      <c r="AT250" s="143"/>
      <c r="AU250" s="143"/>
      <c r="AV250" s="143"/>
      <c r="AW250" s="143"/>
      <c r="AX250" s="143"/>
      <c r="AY250" s="143"/>
      <c r="AZ250" s="143"/>
      <c r="BA250" s="143"/>
      <c r="BB250" s="143"/>
      <c r="BC250" s="143"/>
      <c r="BD250" s="143"/>
      <c r="BE250" s="143"/>
      <c r="BF250" s="143"/>
      <c r="BG250" s="143"/>
      <c r="BH250" s="143"/>
      <c r="BI250" s="143"/>
      <c r="BJ250" s="143"/>
      <c r="BK250" s="143"/>
      <c r="BL250" s="143"/>
      <c r="BM250" s="143"/>
      <c r="BN250" s="143"/>
      <c r="BO250" s="143"/>
      <c r="BP250" s="143"/>
      <c r="BQ250" s="143"/>
      <c r="BR250" s="143"/>
      <c r="BS250" s="143"/>
      <c r="BT250" s="143"/>
      <c r="BU250" s="143"/>
      <c r="BV250" s="143"/>
    </row>
    <row r="251" spans="42:74">
      <c r="AP251" s="143"/>
      <c r="AQ251" s="143"/>
      <c r="AR251" s="143"/>
      <c r="AS251" s="143"/>
      <c r="AT251" s="143"/>
      <c r="AU251" s="143"/>
      <c r="AV251" s="143"/>
      <c r="AW251" s="143"/>
      <c r="AX251" s="143"/>
      <c r="AY251" s="143"/>
      <c r="AZ251" s="143"/>
      <c r="BA251" s="143"/>
      <c r="BB251" s="143"/>
      <c r="BC251" s="143"/>
      <c r="BD251" s="143"/>
      <c r="BE251" s="143"/>
      <c r="BF251" s="143"/>
      <c r="BG251" s="143"/>
      <c r="BH251" s="143"/>
      <c r="BI251" s="143"/>
      <c r="BJ251" s="143"/>
      <c r="BK251" s="143"/>
      <c r="BL251" s="143"/>
      <c r="BM251" s="143"/>
      <c r="BN251" s="143"/>
      <c r="BO251" s="143"/>
      <c r="BP251" s="143"/>
      <c r="BQ251" s="143"/>
      <c r="BR251" s="143"/>
      <c r="BS251" s="143"/>
      <c r="BT251" s="143"/>
      <c r="BU251" s="143"/>
      <c r="BV251" s="143"/>
    </row>
    <row r="252" spans="42:74">
      <c r="AP252" s="143"/>
      <c r="AQ252" s="143"/>
      <c r="AR252" s="143"/>
      <c r="AS252" s="143"/>
      <c r="AT252" s="143"/>
      <c r="AU252" s="143"/>
      <c r="AV252" s="143"/>
      <c r="AW252" s="143"/>
      <c r="AX252" s="143"/>
      <c r="AY252" s="143"/>
      <c r="AZ252" s="143"/>
      <c r="BA252" s="143"/>
      <c r="BB252" s="143"/>
      <c r="BC252" s="143"/>
      <c r="BD252" s="143"/>
      <c r="BE252" s="143"/>
      <c r="BF252" s="143"/>
      <c r="BG252" s="143"/>
      <c r="BH252" s="143"/>
      <c r="BI252" s="143"/>
      <c r="BJ252" s="143"/>
      <c r="BK252" s="143"/>
      <c r="BL252" s="143"/>
      <c r="BM252" s="143"/>
      <c r="BN252" s="143"/>
      <c r="BO252" s="143"/>
      <c r="BP252" s="143"/>
      <c r="BQ252" s="143"/>
      <c r="BR252" s="143"/>
      <c r="BS252" s="143"/>
      <c r="BT252" s="143"/>
      <c r="BU252" s="143"/>
      <c r="BV252" s="143"/>
    </row>
    <row r="253" spans="42:74">
      <c r="AP253" s="143"/>
      <c r="AQ253" s="143"/>
      <c r="AR253" s="143"/>
      <c r="AS253" s="143"/>
      <c r="AT253" s="143"/>
      <c r="AU253" s="143"/>
      <c r="AV253" s="143"/>
      <c r="AW253" s="143"/>
      <c r="AX253" s="143"/>
      <c r="AY253" s="143"/>
      <c r="AZ253" s="143"/>
      <c r="BA253" s="143"/>
      <c r="BB253" s="143"/>
      <c r="BC253" s="143"/>
      <c r="BD253" s="143"/>
      <c r="BE253" s="143"/>
      <c r="BF253" s="143"/>
      <c r="BG253" s="143"/>
      <c r="BH253" s="143"/>
      <c r="BI253" s="143"/>
      <c r="BJ253" s="143"/>
      <c r="BK253" s="143"/>
      <c r="BL253" s="143"/>
      <c r="BM253" s="143"/>
      <c r="BN253" s="143"/>
      <c r="BO253" s="143"/>
      <c r="BP253" s="143"/>
      <c r="BQ253" s="143"/>
      <c r="BR253" s="143"/>
      <c r="BS253" s="143"/>
      <c r="BT253" s="143"/>
      <c r="BU253" s="143"/>
      <c r="BV253" s="143"/>
    </row>
    <row r="254" spans="42:74">
      <c r="AP254" s="143"/>
      <c r="AQ254" s="143"/>
      <c r="AR254" s="143"/>
      <c r="AS254" s="143"/>
      <c r="AT254" s="143"/>
      <c r="AU254" s="143"/>
      <c r="AV254" s="143"/>
      <c r="AW254" s="143"/>
      <c r="AX254" s="143"/>
      <c r="AY254" s="143"/>
      <c r="AZ254" s="143"/>
      <c r="BA254" s="143"/>
      <c r="BB254" s="143"/>
      <c r="BC254" s="143"/>
      <c r="BD254" s="143"/>
      <c r="BE254" s="143"/>
      <c r="BF254" s="143"/>
      <c r="BG254" s="143"/>
      <c r="BH254" s="143"/>
      <c r="BI254" s="143"/>
      <c r="BJ254" s="143"/>
      <c r="BK254" s="143"/>
      <c r="BL254" s="143"/>
      <c r="BM254" s="143"/>
      <c r="BN254" s="143"/>
      <c r="BO254" s="143"/>
      <c r="BP254" s="143"/>
      <c r="BQ254" s="143"/>
      <c r="BR254" s="143"/>
      <c r="BS254" s="143"/>
      <c r="BT254" s="143"/>
      <c r="BU254" s="143"/>
      <c r="BV254" s="143"/>
    </row>
    <row r="255" spans="42:74">
      <c r="AP255" s="143"/>
      <c r="AQ255" s="143"/>
      <c r="AR255" s="143"/>
      <c r="AS255" s="143"/>
      <c r="AT255" s="143"/>
      <c r="AU255" s="143"/>
      <c r="AV255" s="143"/>
      <c r="AW255" s="143"/>
      <c r="AX255" s="143"/>
      <c r="AY255" s="143"/>
      <c r="AZ255" s="143"/>
      <c r="BA255" s="143"/>
      <c r="BB255" s="143"/>
      <c r="BC255" s="143"/>
      <c r="BD255" s="143"/>
      <c r="BE255" s="143"/>
      <c r="BF255" s="143"/>
      <c r="BG255" s="143"/>
      <c r="BH255" s="143"/>
      <c r="BI255" s="143"/>
      <c r="BJ255" s="143"/>
      <c r="BK255" s="143"/>
      <c r="BL255" s="143"/>
      <c r="BM255" s="143"/>
      <c r="BN255" s="143"/>
      <c r="BO255" s="143"/>
      <c r="BP255" s="143"/>
      <c r="BQ255" s="143"/>
      <c r="BR255" s="143"/>
      <c r="BS255" s="143"/>
      <c r="BT255" s="143"/>
      <c r="BU255" s="143"/>
      <c r="BV255" s="143"/>
    </row>
    <row r="256" spans="42:74">
      <c r="AP256" s="143"/>
      <c r="AQ256" s="143"/>
      <c r="AR256" s="143"/>
      <c r="AS256" s="143"/>
      <c r="AT256" s="143"/>
      <c r="AU256" s="143"/>
      <c r="AV256" s="143"/>
      <c r="AW256" s="143"/>
      <c r="AX256" s="143"/>
      <c r="AY256" s="143"/>
      <c r="AZ256" s="143"/>
      <c r="BA256" s="143"/>
      <c r="BB256" s="143"/>
      <c r="BC256" s="143"/>
      <c r="BD256" s="143"/>
      <c r="BE256" s="143"/>
      <c r="BF256" s="143"/>
      <c r="BG256" s="143"/>
      <c r="BH256" s="143"/>
      <c r="BI256" s="143"/>
      <c r="BJ256" s="143"/>
      <c r="BK256" s="143"/>
      <c r="BL256" s="143"/>
      <c r="BM256" s="143"/>
      <c r="BN256" s="143"/>
      <c r="BO256" s="143"/>
      <c r="BP256" s="143"/>
      <c r="BQ256" s="143"/>
      <c r="BR256" s="143"/>
      <c r="BS256" s="143"/>
      <c r="BT256" s="143"/>
      <c r="BU256" s="143"/>
      <c r="BV256" s="143"/>
    </row>
    <row r="257" spans="42:74">
      <c r="AP257" s="143"/>
      <c r="AQ257" s="143"/>
      <c r="AR257" s="143"/>
      <c r="AS257" s="143"/>
      <c r="AT257" s="143"/>
      <c r="AU257" s="143"/>
      <c r="AV257" s="143"/>
      <c r="AW257" s="143"/>
      <c r="AX257" s="143"/>
      <c r="AY257" s="143"/>
      <c r="AZ257" s="143"/>
      <c r="BA257" s="143"/>
      <c r="BB257" s="143"/>
      <c r="BC257" s="143"/>
      <c r="BD257" s="143"/>
      <c r="BE257" s="143"/>
      <c r="BF257" s="143"/>
      <c r="BG257" s="143"/>
      <c r="BH257" s="143"/>
      <c r="BI257" s="143"/>
      <c r="BJ257" s="143"/>
      <c r="BK257" s="143"/>
      <c r="BL257" s="143"/>
      <c r="BM257" s="143"/>
      <c r="BN257" s="143"/>
      <c r="BO257" s="143"/>
      <c r="BP257" s="143"/>
      <c r="BQ257" s="143"/>
      <c r="BR257" s="143"/>
      <c r="BS257" s="143"/>
      <c r="BT257" s="143"/>
      <c r="BU257" s="143"/>
      <c r="BV257" s="143"/>
    </row>
    <row r="258" spans="42:74">
      <c r="AP258" s="143"/>
      <c r="AQ258" s="143"/>
      <c r="AR258" s="143"/>
      <c r="AS258" s="143"/>
      <c r="AT258" s="143"/>
      <c r="AU258" s="143"/>
      <c r="AV258" s="143"/>
      <c r="AW258" s="143"/>
      <c r="AX258" s="143"/>
      <c r="AY258" s="143"/>
      <c r="AZ258" s="143"/>
      <c r="BA258" s="143"/>
      <c r="BB258" s="143"/>
      <c r="BC258" s="143"/>
      <c r="BD258" s="143"/>
      <c r="BE258" s="143"/>
      <c r="BF258" s="143"/>
      <c r="BG258" s="143"/>
      <c r="BH258" s="143"/>
      <c r="BI258" s="143"/>
      <c r="BJ258" s="143"/>
      <c r="BK258" s="143"/>
      <c r="BL258" s="143"/>
      <c r="BM258" s="143"/>
      <c r="BN258" s="143"/>
      <c r="BO258" s="143"/>
      <c r="BP258" s="143"/>
      <c r="BQ258" s="143"/>
      <c r="BR258" s="143"/>
      <c r="BS258" s="143"/>
      <c r="BT258" s="143"/>
      <c r="BU258" s="143"/>
      <c r="BV258" s="143"/>
    </row>
    <row r="259" spans="42:74">
      <c r="AP259" s="143"/>
      <c r="AQ259" s="143"/>
      <c r="AR259" s="143"/>
      <c r="AS259" s="143"/>
      <c r="AT259" s="143"/>
      <c r="AU259" s="143"/>
      <c r="AV259" s="143"/>
      <c r="AW259" s="143"/>
      <c r="AX259" s="143"/>
      <c r="AY259" s="143"/>
      <c r="AZ259" s="143"/>
      <c r="BA259" s="143"/>
      <c r="BB259" s="143"/>
      <c r="BC259" s="143"/>
      <c r="BD259" s="143"/>
      <c r="BE259" s="143"/>
      <c r="BF259" s="143"/>
      <c r="BG259" s="143"/>
      <c r="BH259" s="143"/>
      <c r="BI259" s="143"/>
      <c r="BJ259" s="143"/>
      <c r="BK259" s="143"/>
      <c r="BL259" s="143"/>
      <c r="BM259" s="143"/>
      <c r="BN259" s="143"/>
      <c r="BO259" s="143"/>
      <c r="BP259" s="143"/>
      <c r="BQ259" s="143"/>
      <c r="BR259" s="143"/>
      <c r="BS259" s="143"/>
      <c r="BT259" s="143"/>
      <c r="BU259" s="143"/>
      <c r="BV259" s="143"/>
    </row>
    <row r="260" spans="42:74">
      <c r="AP260" s="143"/>
      <c r="AQ260" s="143"/>
      <c r="AR260" s="143"/>
      <c r="AS260" s="143"/>
      <c r="AT260" s="143"/>
      <c r="AU260" s="143"/>
      <c r="AV260" s="143"/>
      <c r="AW260" s="143"/>
      <c r="AX260" s="143"/>
      <c r="AY260" s="143"/>
      <c r="AZ260" s="143"/>
      <c r="BA260" s="143"/>
      <c r="BB260" s="143"/>
      <c r="BC260" s="143"/>
      <c r="BD260" s="143"/>
      <c r="BE260" s="143"/>
      <c r="BF260" s="143"/>
      <c r="BG260" s="143"/>
      <c r="BH260" s="143"/>
      <c r="BI260" s="143"/>
      <c r="BJ260" s="143"/>
      <c r="BK260" s="143"/>
      <c r="BL260" s="143"/>
      <c r="BM260" s="143"/>
      <c r="BN260" s="143"/>
      <c r="BO260" s="143"/>
      <c r="BP260" s="143"/>
      <c r="BQ260" s="143"/>
      <c r="BR260" s="143"/>
      <c r="BS260" s="143"/>
      <c r="BT260" s="143"/>
      <c r="BU260" s="143"/>
      <c r="BV260" s="143"/>
    </row>
    <row r="261" spans="42:74">
      <c r="AP261" s="143"/>
      <c r="AQ261" s="143"/>
      <c r="AR261" s="143"/>
      <c r="AS261" s="143"/>
      <c r="AT261" s="143"/>
      <c r="AU261" s="143"/>
      <c r="AV261" s="143"/>
      <c r="AW261" s="143"/>
      <c r="AX261" s="143"/>
      <c r="AY261" s="143"/>
      <c r="AZ261" s="143"/>
      <c r="BA261" s="143"/>
      <c r="BB261" s="143"/>
      <c r="BC261" s="143"/>
      <c r="BD261" s="143"/>
      <c r="BE261" s="143"/>
      <c r="BF261" s="143"/>
      <c r="BG261" s="143"/>
      <c r="BH261" s="143"/>
      <c r="BI261" s="143"/>
      <c r="BJ261" s="143"/>
      <c r="BK261" s="143"/>
      <c r="BL261" s="143"/>
      <c r="BM261" s="143"/>
      <c r="BN261" s="143"/>
      <c r="BO261" s="143"/>
      <c r="BP261" s="143"/>
      <c r="BQ261" s="143"/>
      <c r="BR261" s="143"/>
      <c r="BS261" s="143"/>
      <c r="BT261" s="143"/>
      <c r="BU261" s="143"/>
      <c r="BV261" s="143"/>
    </row>
    <row r="262" spans="42:74">
      <c r="AP262" s="143"/>
      <c r="AQ262" s="143"/>
      <c r="AR262" s="143"/>
      <c r="AS262" s="143"/>
      <c r="AT262" s="143"/>
      <c r="AU262" s="143"/>
      <c r="AV262" s="143"/>
      <c r="AW262" s="143"/>
      <c r="AX262" s="143"/>
      <c r="AY262" s="143"/>
      <c r="AZ262" s="143"/>
      <c r="BA262" s="143"/>
      <c r="BB262" s="143"/>
      <c r="BC262" s="143"/>
      <c r="BD262" s="143"/>
      <c r="BE262" s="143"/>
      <c r="BF262" s="143"/>
      <c r="BG262" s="143"/>
      <c r="BH262" s="143"/>
      <c r="BI262" s="143"/>
      <c r="BJ262" s="143"/>
      <c r="BK262" s="143"/>
      <c r="BL262" s="143"/>
      <c r="BM262" s="143"/>
      <c r="BN262" s="143"/>
      <c r="BO262" s="143"/>
      <c r="BP262" s="143"/>
      <c r="BQ262" s="143"/>
      <c r="BR262" s="143"/>
      <c r="BS262" s="143"/>
      <c r="BT262" s="143"/>
      <c r="BU262" s="143"/>
      <c r="BV262" s="143"/>
    </row>
    <row r="263" spans="42:74">
      <c r="AP263" s="143"/>
      <c r="AQ263" s="143"/>
      <c r="AR263" s="143"/>
      <c r="AS263" s="143"/>
      <c r="AT263" s="143"/>
      <c r="AU263" s="143"/>
      <c r="AV263" s="143"/>
      <c r="AW263" s="143"/>
      <c r="AX263" s="143"/>
      <c r="AY263" s="143"/>
      <c r="AZ263" s="143"/>
      <c r="BA263" s="143"/>
      <c r="BB263" s="143"/>
      <c r="BC263" s="143"/>
      <c r="BD263" s="143"/>
      <c r="BE263" s="143"/>
      <c r="BF263" s="143"/>
      <c r="BG263" s="143"/>
      <c r="BH263" s="143"/>
      <c r="BI263" s="143"/>
      <c r="BJ263" s="143"/>
      <c r="BK263" s="143"/>
      <c r="BL263" s="143"/>
      <c r="BM263" s="143"/>
      <c r="BN263" s="143"/>
      <c r="BO263" s="143"/>
      <c r="BP263" s="143"/>
      <c r="BQ263" s="143"/>
      <c r="BR263" s="143"/>
      <c r="BS263" s="143"/>
      <c r="BT263" s="143"/>
      <c r="BU263" s="143"/>
      <c r="BV263" s="143"/>
    </row>
    <row r="264" spans="42:74">
      <c r="AP264" s="143"/>
      <c r="AQ264" s="143"/>
      <c r="AR264" s="143"/>
      <c r="AS264" s="143"/>
      <c r="AT264" s="143"/>
      <c r="AU264" s="143"/>
      <c r="AV264" s="143"/>
      <c r="AW264" s="143"/>
      <c r="AX264" s="143"/>
      <c r="AY264" s="143"/>
      <c r="AZ264" s="143"/>
      <c r="BA264" s="143"/>
      <c r="BB264" s="143"/>
      <c r="BC264" s="143"/>
      <c r="BD264" s="143"/>
      <c r="BE264" s="143"/>
      <c r="BF264" s="143"/>
      <c r="BG264" s="143"/>
      <c r="BH264" s="143"/>
      <c r="BI264" s="143"/>
      <c r="BJ264" s="143"/>
      <c r="BK264" s="143"/>
      <c r="BL264" s="143"/>
      <c r="BM264" s="143"/>
      <c r="BN264" s="143"/>
      <c r="BO264" s="143"/>
      <c r="BP264" s="143"/>
      <c r="BQ264" s="143"/>
      <c r="BR264" s="143"/>
      <c r="BS264" s="143"/>
      <c r="BT264" s="143"/>
      <c r="BU264" s="143"/>
      <c r="BV264" s="143"/>
    </row>
    <row r="265" spans="42:74">
      <c r="AP265" s="143"/>
      <c r="AQ265" s="143"/>
      <c r="AR265" s="143"/>
      <c r="AS265" s="143"/>
      <c r="AT265" s="143"/>
      <c r="AU265" s="143"/>
      <c r="AV265" s="143"/>
      <c r="AW265" s="143"/>
      <c r="AX265" s="143"/>
      <c r="AY265" s="143"/>
      <c r="AZ265" s="143"/>
      <c r="BA265" s="143"/>
      <c r="BB265" s="143"/>
      <c r="BC265" s="143"/>
      <c r="BD265" s="143"/>
      <c r="BE265" s="143"/>
      <c r="BF265" s="143"/>
      <c r="BG265" s="143"/>
      <c r="BH265" s="143"/>
      <c r="BI265" s="143"/>
      <c r="BJ265" s="143"/>
      <c r="BK265" s="143"/>
      <c r="BL265" s="143"/>
      <c r="BM265" s="143"/>
      <c r="BN265" s="143"/>
      <c r="BO265" s="143"/>
      <c r="BP265" s="143"/>
      <c r="BQ265" s="143"/>
      <c r="BR265" s="143"/>
      <c r="BS265" s="143"/>
      <c r="BT265" s="143"/>
      <c r="BU265" s="143"/>
      <c r="BV265" s="143"/>
    </row>
    <row r="266" spans="42:74">
      <c r="AP266" s="143"/>
      <c r="AQ266" s="143"/>
      <c r="AR266" s="143"/>
      <c r="AS266" s="143"/>
      <c r="AT266" s="143"/>
      <c r="AU266" s="143"/>
      <c r="AV266" s="143"/>
      <c r="AW266" s="143"/>
      <c r="AX266" s="143"/>
      <c r="AY266" s="143"/>
      <c r="AZ266" s="143"/>
      <c r="BA266" s="143"/>
      <c r="BB266" s="143"/>
      <c r="BC266" s="143"/>
      <c r="BD266" s="143"/>
      <c r="BE266" s="143"/>
      <c r="BF266" s="143"/>
      <c r="BG266" s="143"/>
      <c r="BH266" s="143"/>
      <c r="BI266" s="143"/>
      <c r="BJ266" s="143"/>
      <c r="BK266" s="143"/>
      <c r="BL266" s="143"/>
      <c r="BM266" s="143"/>
      <c r="BN266" s="143"/>
      <c r="BO266" s="143"/>
      <c r="BP266" s="143"/>
      <c r="BQ266" s="143"/>
      <c r="BR266" s="143"/>
      <c r="BS266" s="143"/>
      <c r="BT266" s="143"/>
      <c r="BU266" s="143"/>
      <c r="BV266" s="143"/>
    </row>
    <row r="267" spans="42:74">
      <c r="AP267" s="143"/>
      <c r="AQ267" s="143"/>
      <c r="AR267" s="143"/>
      <c r="AS267" s="143"/>
      <c r="AT267" s="143"/>
      <c r="AU267" s="143"/>
      <c r="AV267" s="143"/>
      <c r="AW267" s="143"/>
      <c r="AX267" s="143"/>
      <c r="AY267" s="143"/>
      <c r="AZ267" s="143"/>
      <c r="BA267" s="143"/>
      <c r="BB267" s="143"/>
      <c r="BC267" s="143"/>
      <c r="BD267" s="143"/>
      <c r="BE267" s="143"/>
      <c r="BF267" s="143"/>
      <c r="BG267" s="143"/>
      <c r="BH267" s="143"/>
      <c r="BI267" s="143"/>
      <c r="BJ267" s="143"/>
      <c r="BK267" s="143"/>
      <c r="BL267" s="143"/>
      <c r="BM267" s="143"/>
      <c r="BN267" s="143"/>
      <c r="BO267" s="143"/>
      <c r="BP267" s="143"/>
      <c r="BQ267" s="143"/>
      <c r="BR267" s="143"/>
      <c r="BS267" s="143"/>
      <c r="BT267" s="143"/>
      <c r="BU267" s="143"/>
      <c r="BV267" s="143"/>
    </row>
    <row r="268" spans="42:74">
      <c r="AP268" s="143"/>
      <c r="AQ268" s="143"/>
      <c r="AR268" s="143"/>
      <c r="AS268" s="143"/>
      <c r="AT268" s="143"/>
      <c r="AU268" s="143"/>
      <c r="AV268" s="143"/>
      <c r="AW268" s="143"/>
      <c r="AX268" s="143"/>
      <c r="AY268" s="143"/>
      <c r="AZ268" s="143"/>
      <c r="BA268" s="143"/>
      <c r="BB268" s="143"/>
      <c r="BC268" s="143"/>
      <c r="BD268" s="143"/>
      <c r="BE268" s="143"/>
      <c r="BF268" s="143"/>
      <c r="BG268" s="143"/>
      <c r="BH268" s="143"/>
      <c r="BI268" s="143"/>
      <c r="BJ268" s="143"/>
      <c r="BK268" s="143"/>
      <c r="BL268" s="143"/>
      <c r="BM268" s="143"/>
      <c r="BN268" s="143"/>
      <c r="BO268" s="143"/>
      <c r="BP268" s="143"/>
      <c r="BQ268" s="143"/>
      <c r="BR268" s="143"/>
      <c r="BS268" s="143"/>
      <c r="BT268" s="143"/>
      <c r="BU268" s="143"/>
      <c r="BV268" s="143"/>
    </row>
    <row r="269" spans="42:74">
      <c r="AP269" s="143"/>
      <c r="AQ269" s="143"/>
      <c r="AR269" s="143"/>
      <c r="AS269" s="143"/>
      <c r="AT269" s="143"/>
      <c r="AU269" s="143"/>
      <c r="AV269" s="143"/>
      <c r="AW269" s="143"/>
      <c r="AX269" s="143"/>
      <c r="AY269" s="143"/>
      <c r="AZ269" s="143"/>
      <c r="BA269" s="143"/>
      <c r="BB269" s="143"/>
      <c r="BC269" s="143"/>
      <c r="BD269" s="143"/>
      <c r="BE269" s="143"/>
      <c r="BF269" s="143"/>
      <c r="BG269" s="143"/>
      <c r="BH269" s="143"/>
      <c r="BI269" s="143"/>
      <c r="BJ269" s="143"/>
      <c r="BK269" s="143"/>
      <c r="BL269" s="143"/>
      <c r="BM269" s="143"/>
      <c r="BN269" s="143"/>
      <c r="BO269" s="143"/>
      <c r="BP269" s="143"/>
      <c r="BQ269" s="143"/>
      <c r="BR269" s="143"/>
      <c r="BS269" s="143"/>
      <c r="BT269" s="143"/>
      <c r="BU269" s="143"/>
      <c r="BV269" s="143"/>
    </row>
    <row r="270" spans="42:74">
      <c r="AP270" s="143"/>
      <c r="AQ270" s="143"/>
      <c r="AR270" s="143"/>
      <c r="AS270" s="143"/>
      <c r="AT270" s="143"/>
      <c r="AU270" s="143"/>
      <c r="AV270" s="143"/>
      <c r="AW270" s="143"/>
      <c r="AX270" s="143"/>
      <c r="AY270" s="143"/>
      <c r="AZ270" s="143"/>
      <c r="BA270" s="143"/>
      <c r="BB270" s="143"/>
      <c r="BC270" s="143"/>
      <c r="BD270" s="143"/>
      <c r="BE270" s="143"/>
      <c r="BF270" s="143"/>
      <c r="BG270" s="143"/>
      <c r="BH270" s="143"/>
      <c r="BI270" s="143"/>
      <c r="BJ270" s="143"/>
      <c r="BK270" s="143"/>
      <c r="BL270" s="143"/>
      <c r="BM270" s="143"/>
      <c r="BN270" s="143"/>
      <c r="BO270" s="143"/>
      <c r="BP270" s="143"/>
      <c r="BQ270" s="143"/>
      <c r="BR270" s="143"/>
      <c r="BS270" s="143"/>
      <c r="BT270" s="143"/>
      <c r="BU270" s="143"/>
      <c r="BV270" s="143"/>
    </row>
    <row r="271" spans="42:74">
      <c r="AP271" s="143"/>
      <c r="AQ271" s="143"/>
      <c r="AR271" s="143"/>
      <c r="AS271" s="143"/>
      <c r="AT271" s="143"/>
      <c r="AU271" s="143"/>
      <c r="AV271" s="143"/>
      <c r="AW271" s="143"/>
      <c r="AX271" s="143"/>
      <c r="AY271" s="143"/>
      <c r="AZ271" s="143"/>
      <c r="BA271" s="143"/>
      <c r="BB271" s="143"/>
      <c r="BC271" s="143"/>
      <c r="BD271" s="143"/>
      <c r="BE271" s="143"/>
      <c r="BF271" s="143"/>
      <c r="BG271" s="143"/>
      <c r="BH271" s="143"/>
      <c r="BI271" s="143"/>
      <c r="BJ271" s="143"/>
      <c r="BK271" s="143"/>
      <c r="BL271" s="143"/>
      <c r="BM271" s="143"/>
      <c r="BN271" s="143"/>
      <c r="BO271" s="143"/>
      <c r="BP271" s="143"/>
      <c r="BQ271" s="143"/>
      <c r="BR271" s="143"/>
      <c r="BS271" s="143"/>
      <c r="BT271" s="143"/>
      <c r="BU271" s="143"/>
      <c r="BV271" s="143"/>
    </row>
    <row r="272" spans="42:74">
      <c r="AP272" s="143"/>
      <c r="AQ272" s="143"/>
      <c r="AR272" s="143"/>
      <c r="AS272" s="143"/>
      <c r="AT272" s="143"/>
      <c r="AU272" s="143"/>
      <c r="AV272" s="143"/>
      <c r="AW272" s="143"/>
      <c r="AX272" s="143"/>
      <c r="AY272" s="143"/>
      <c r="AZ272" s="143"/>
      <c r="BA272" s="143"/>
      <c r="BB272" s="143"/>
      <c r="BC272" s="143"/>
      <c r="BD272" s="143"/>
      <c r="BE272" s="143"/>
      <c r="BF272" s="143"/>
      <c r="BG272" s="143"/>
      <c r="BH272" s="143"/>
      <c r="BI272" s="143"/>
      <c r="BJ272" s="143"/>
      <c r="BK272" s="143"/>
      <c r="BL272" s="143"/>
      <c r="BM272" s="143"/>
      <c r="BN272" s="143"/>
      <c r="BO272" s="143"/>
      <c r="BP272" s="143"/>
      <c r="BQ272" s="143"/>
      <c r="BR272" s="143"/>
      <c r="BS272" s="143"/>
      <c r="BT272" s="143"/>
      <c r="BU272" s="143"/>
      <c r="BV272" s="143"/>
    </row>
    <row r="273" spans="42:74">
      <c r="AP273" s="143"/>
      <c r="AQ273" s="143"/>
      <c r="AR273" s="143"/>
      <c r="AS273" s="143"/>
      <c r="AT273" s="143"/>
      <c r="AU273" s="143"/>
      <c r="AV273" s="143"/>
      <c r="AW273" s="143"/>
      <c r="AX273" s="143"/>
      <c r="AY273" s="143"/>
      <c r="AZ273" s="143"/>
      <c r="BA273" s="143"/>
      <c r="BB273" s="143"/>
      <c r="BC273" s="143"/>
      <c r="BD273" s="143"/>
      <c r="BE273" s="143"/>
      <c r="BF273" s="143"/>
      <c r="BG273" s="143"/>
      <c r="BH273" s="143"/>
      <c r="BI273" s="143"/>
      <c r="BJ273" s="143"/>
      <c r="BK273" s="143"/>
      <c r="BL273" s="143"/>
      <c r="BM273" s="143"/>
      <c r="BN273" s="143"/>
      <c r="BO273" s="143"/>
      <c r="BP273" s="143"/>
      <c r="BQ273" s="143"/>
      <c r="BR273" s="143"/>
      <c r="BS273" s="143"/>
      <c r="BT273" s="143"/>
      <c r="BU273" s="143"/>
      <c r="BV273" s="143"/>
    </row>
    <row r="274" spans="42:74">
      <c r="AP274" s="143"/>
      <c r="AQ274" s="143"/>
      <c r="AR274" s="143"/>
      <c r="AS274" s="143"/>
      <c r="AT274" s="143"/>
      <c r="AU274" s="143"/>
      <c r="AV274" s="143"/>
      <c r="AW274" s="143"/>
      <c r="AX274" s="143"/>
      <c r="AY274" s="143"/>
      <c r="AZ274" s="143"/>
      <c r="BA274" s="143"/>
      <c r="BB274" s="143"/>
      <c r="BC274" s="143"/>
      <c r="BD274" s="143"/>
      <c r="BE274" s="143"/>
      <c r="BF274" s="143"/>
      <c r="BG274" s="143"/>
      <c r="BH274" s="143"/>
      <c r="BI274" s="143"/>
      <c r="BJ274" s="143"/>
      <c r="BK274" s="143"/>
      <c r="BL274" s="143"/>
      <c r="BM274" s="143"/>
      <c r="BN274" s="143"/>
      <c r="BO274" s="143"/>
      <c r="BP274" s="143"/>
      <c r="BQ274" s="143"/>
      <c r="BR274" s="143"/>
      <c r="BS274" s="143"/>
      <c r="BT274" s="143"/>
      <c r="BU274" s="143"/>
      <c r="BV274" s="143"/>
    </row>
    <row r="275" spans="42:74">
      <c r="AP275" s="143"/>
      <c r="AQ275" s="143"/>
      <c r="AR275" s="143"/>
      <c r="AS275" s="143"/>
      <c r="AT275" s="143"/>
      <c r="AU275" s="143"/>
      <c r="AV275" s="143"/>
      <c r="AW275" s="143"/>
      <c r="AX275" s="143"/>
      <c r="AY275" s="143"/>
      <c r="AZ275" s="143"/>
      <c r="BA275" s="143"/>
      <c r="BB275" s="143"/>
      <c r="BC275" s="143"/>
      <c r="BD275" s="143"/>
      <c r="BE275" s="143"/>
      <c r="BF275" s="143"/>
      <c r="BG275" s="143"/>
      <c r="BH275" s="143"/>
      <c r="BI275" s="143"/>
      <c r="BJ275" s="143"/>
      <c r="BK275" s="143"/>
      <c r="BL275" s="143"/>
      <c r="BM275" s="143"/>
      <c r="BN275" s="143"/>
      <c r="BO275" s="143"/>
      <c r="BP275" s="143"/>
      <c r="BQ275" s="143"/>
      <c r="BR275" s="143"/>
      <c r="BS275" s="143"/>
      <c r="BT275" s="143"/>
      <c r="BU275" s="143"/>
      <c r="BV275" s="143"/>
    </row>
    <row r="276" spans="42:74">
      <c r="AP276" s="143"/>
      <c r="AQ276" s="143"/>
      <c r="AR276" s="143"/>
      <c r="AS276" s="143"/>
      <c r="AT276" s="143"/>
      <c r="AU276" s="143"/>
      <c r="AV276" s="143"/>
      <c r="AW276" s="143"/>
      <c r="AX276" s="143"/>
      <c r="AY276" s="143"/>
      <c r="AZ276" s="143"/>
      <c r="BA276" s="143"/>
      <c r="BB276" s="143"/>
      <c r="BC276" s="143"/>
      <c r="BD276" s="143"/>
      <c r="BE276" s="143"/>
      <c r="BF276" s="143"/>
      <c r="BG276" s="143"/>
      <c r="BH276" s="143"/>
      <c r="BI276" s="143"/>
      <c r="BJ276" s="143"/>
      <c r="BK276" s="143"/>
      <c r="BL276" s="143"/>
      <c r="BM276" s="143"/>
      <c r="BN276" s="143"/>
      <c r="BO276" s="143"/>
      <c r="BP276" s="143"/>
      <c r="BQ276" s="143"/>
      <c r="BR276" s="143"/>
      <c r="BS276" s="143"/>
      <c r="BT276" s="143"/>
      <c r="BU276" s="143"/>
      <c r="BV276" s="143"/>
    </row>
    <row r="277" spans="42:74">
      <c r="AP277" s="143"/>
      <c r="AQ277" s="143"/>
      <c r="AR277" s="143"/>
      <c r="AS277" s="143"/>
      <c r="AT277" s="143"/>
      <c r="AU277" s="143"/>
      <c r="AV277" s="143"/>
      <c r="AW277" s="143"/>
      <c r="AX277" s="143"/>
      <c r="AY277" s="143"/>
      <c r="AZ277" s="143"/>
      <c r="BA277" s="143"/>
      <c r="BB277" s="143"/>
      <c r="BC277" s="143"/>
      <c r="BD277" s="143"/>
      <c r="BE277" s="143"/>
      <c r="BF277" s="143"/>
      <c r="BG277" s="143"/>
      <c r="BH277" s="143"/>
      <c r="BI277" s="143"/>
      <c r="BJ277" s="143"/>
      <c r="BK277" s="143"/>
      <c r="BL277" s="143"/>
      <c r="BM277" s="143"/>
      <c r="BN277" s="143"/>
      <c r="BO277" s="143"/>
      <c r="BP277" s="143"/>
      <c r="BQ277" s="143"/>
      <c r="BR277" s="143"/>
      <c r="BS277" s="143"/>
      <c r="BT277" s="143"/>
      <c r="BU277" s="143"/>
      <c r="BV277" s="143"/>
    </row>
    <row r="278" spans="42:74">
      <c r="AP278" s="143"/>
      <c r="AQ278" s="143"/>
      <c r="AR278" s="143"/>
      <c r="AS278" s="143"/>
      <c r="AT278" s="143"/>
      <c r="AU278" s="143"/>
      <c r="AV278" s="143"/>
      <c r="AW278" s="143"/>
      <c r="AX278" s="143"/>
      <c r="AY278" s="143"/>
      <c r="AZ278" s="143"/>
      <c r="BA278" s="143"/>
      <c r="BB278" s="143"/>
      <c r="BC278" s="143"/>
      <c r="BD278" s="143"/>
      <c r="BE278" s="143"/>
      <c r="BF278" s="143"/>
      <c r="BG278" s="143"/>
      <c r="BH278" s="143"/>
      <c r="BI278" s="143"/>
      <c r="BJ278" s="143"/>
      <c r="BK278" s="143"/>
      <c r="BL278" s="143"/>
      <c r="BM278" s="143"/>
      <c r="BN278" s="143"/>
      <c r="BO278" s="143"/>
      <c r="BP278" s="143"/>
      <c r="BQ278" s="143"/>
      <c r="BR278" s="143"/>
      <c r="BS278" s="143"/>
      <c r="BT278" s="143"/>
      <c r="BU278" s="143"/>
      <c r="BV278" s="143"/>
    </row>
    <row r="279" spans="42:74">
      <c r="AP279" s="143"/>
      <c r="AQ279" s="143"/>
      <c r="AR279" s="143"/>
      <c r="AS279" s="143"/>
      <c r="AT279" s="143"/>
      <c r="AU279" s="143"/>
      <c r="AV279" s="143"/>
      <c r="AW279" s="143"/>
      <c r="AX279" s="143"/>
      <c r="AY279" s="143"/>
      <c r="AZ279" s="143"/>
      <c r="BA279" s="143"/>
      <c r="BB279" s="143"/>
      <c r="BC279" s="143"/>
      <c r="BD279" s="143"/>
      <c r="BE279" s="143"/>
      <c r="BF279" s="143"/>
      <c r="BG279" s="143"/>
      <c r="BH279" s="143"/>
      <c r="BI279" s="143"/>
      <c r="BJ279" s="143"/>
      <c r="BK279" s="143"/>
      <c r="BL279" s="143"/>
      <c r="BM279" s="143"/>
      <c r="BN279" s="143"/>
      <c r="BO279" s="143"/>
      <c r="BP279" s="143"/>
      <c r="BQ279" s="143"/>
      <c r="BR279" s="143"/>
      <c r="BS279" s="143"/>
      <c r="BT279" s="143"/>
      <c r="BU279" s="143"/>
      <c r="BV279" s="143"/>
    </row>
    <row r="280" spans="42:74">
      <c r="AP280" s="143"/>
      <c r="AQ280" s="143"/>
      <c r="AR280" s="143"/>
      <c r="AS280" s="143"/>
      <c r="AT280" s="143"/>
      <c r="AU280" s="143"/>
      <c r="AV280" s="143"/>
      <c r="AW280" s="143"/>
      <c r="AX280" s="143"/>
      <c r="AY280" s="143"/>
      <c r="AZ280" s="143"/>
      <c r="BA280" s="143"/>
      <c r="BB280" s="143"/>
      <c r="BC280" s="143"/>
      <c r="BD280" s="143"/>
      <c r="BE280" s="143"/>
      <c r="BF280" s="143"/>
      <c r="BG280" s="143"/>
      <c r="BH280" s="143"/>
      <c r="BI280" s="143"/>
      <c r="BJ280" s="143"/>
      <c r="BK280" s="143"/>
      <c r="BL280" s="143"/>
      <c r="BM280" s="143"/>
      <c r="BN280" s="143"/>
      <c r="BO280" s="143"/>
      <c r="BP280" s="143"/>
      <c r="BQ280" s="143"/>
      <c r="BR280" s="143"/>
      <c r="BS280" s="143"/>
      <c r="BT280" s="143"/>
      <c r="BU280" s="143"/>
      <c r="BV280" s="143"/>
    </row>
    <row r="281" spans="42:74">
      <c r="AP281" s="143"/>
      <c r="AQ281" s="143"/>
      <c r="AR281" s="143"/>
      <c r="AS281" s="143"/>
      <c r="AT281" s="143"/>
      <c r="AU281" s="143"/>
      <c r="AV281" s="143"/>
      <c r="AW281" s="143"/>
      <c r="AX281" s="143"/>
      <c r="AY281" s="143"/>
      <c r="AZ281" s="143"/>
      <c r="BA281" s="143"/>
      <c r="BB281" s="143"/>
      <c r="BC281" s="143"/>
      <c r="BD281" s="143"/>
      <c r="BE281" s="143"/>
      <c r="BF281" s="143"/>
      <c r="BG281" s="143"/>
      <c r="BH281" s="143"/>
      <c r="BI281" s="143"/>
      <c r="BJ281" s="143"/>
      <c r="BK281" s="143"/>
      <c r="BL281" s="143"/>
      <c r="BM281" s="143"/>
      <c r="BN281" s="143"/>
      <c r="BO281" s="143"/>
      <c r="BP281" s="143"/>
      <c r="BQ281" s="143"/>
      <c r="BR281" s="143"/>
      <c r="BS281" s="143"/>
      <c r="BT281" s="143"/>
      <c r="BU281" s="143"/>
      <c r="BV281" s="143"/>
    </row>
    <row r="282" spans="42:74">
      <c r="AP282" s="143"/>
      <c r="AQ282" s="143"/>
      <c r="AR282" s="143"/>
      <c r="AS282" s="143"/>
      <c r="AT282" s="143"/>
      <c r="AU282" s="143"/>
      <c r="AV282" s="143"/>
      <c r="AW282" s="143"/>
      <c r="AX282" s="143"/>
      <c r="AY282" s="143"/>
      <c r="AZ282" s="143"/>
      <c r="BA282" s="143"/>
      <c r="BB282" s="143"/>
      <c r="BC282" s="143"/>
      <c r="BD282" s="143"/>
      <c r="BE282" s="143"/>
      <c r="BF282" s="143"/>
      <c r="BG282" s="143"/>
      <c r="BH282" s="143"/>
      <c r="BI282" s="143"/>
      <c r="BJ282" s="143"/>
      <c r="BK282" s="143"/>
      <c r="BL282" s="143"/>
      <c r="BM282" s="143"/>
      <c r="BN282" s="143"/>
      <c r="BO282" s="143"/>
      <c r="BP282" s="143"/>
      <c r="BQ282" s="143"/>
      <c r="BR282" s="143"/>
      <c r="BS282" s="143"/>
      <c r="BT282" s="143"/>
      <c r="BU282" s="143"/>
      <c r="BV282" s="143"/>
    </row>
    <row r="283" spans="42:74">
      <c r="AP283" s="143"/>
      <c r="AQ283" s="143"/>
      <c r="AR283" s="143"/>
      <c r="AS283" s="143"/>
      <c r="AT283" s="143"/>
      <c r="AU283" s="143"/>
      <c r="AV283" s="143"/>
      <c r="AW283" s="143"/>
      <c r="AX283" s="143"/>
      <c r="AY283" s="143"/>
      <c r="AZ283" s="143"/>
      <c r="BA283" s="143"/>
      <c r="BB283" s="143"/>
      <c r="BC283" s="143"/>
      <c r="BD283" s="143"/>
      <c r="BE283" s="143"/>
      <c r="BF283" s="143"/>
      <c r="BG283" s="143"/>
      <c r="BH283" s="143"/>
      <c r="BI283" s="143"/>
      <c r="BJ283" s="143"/>
      <c r="BK283" s="143"/>
      <c r="BL283" s="143"/>
      <c r="BM283" s="143"/>
      <c r="BN283" s="143"/>
      <c r="BO283" s="143"/>
      <c r="BP283" s="143"/>
      <c r="BQ283" s="143"/>
      <c r="BR283" s="143"/>
      <c r="BS283" s="143"/>
      <c r="BT283" s="143"/>
      <c r="BU283" s="143"/>
      <c r="BV283" s="143"/>
    </row>
    <row r="284" spans="42:74">
      <c r="AP284" s="143"/>
      <c r="AQ284" s="143"/>
      <c r="AR284" s="143"/>
      <c r="AS284" s="143"/>
      <c r="AT284" s="143"/>
      <c r="AU284" s="143"/>
      <c r="AV284" s="143"/>
      <c r="AW284" s="143"/>
      <c r="AX284" s="143"/>
      <c r="AY284" s="143"/>
      <c r="AZ284" s="143"/>
      <c r="BA284" s="143"/>
      <c r="BB284" s="143"/>
      <c r="BC284" s="143"/>
      <c r="BD284" s="143"/>
      <c r="BE284" s="143"/>
      <c r="BF284" s="143"/>
      <c r="BG284" s="143"/>
      <c r="BH284" s="143"/>
      <c r="BI284" s="143"/>
      <c r="BJ284" s="143"/>
      <c r="BK284" s="143"/>
      <c r="BL284" s="143"/>
      <c r="BM284" s="143"/>
      <c r="BN284" s="143"/>
      <c r="BO284" s="143"/>
      <c r="BP284" s="143"/>
      <c r="BQ284" s="143"/>
      <c r="BR284" s="143"/>
      <c r="BS284" s="143"/>
      <c r="BT284" s="143"/>
      <c r="BU284" s="143"/>
      <c r="BV284" s="143"/>
    </row>
    <row r="285" spans="42:74">
      <c r="AP285" s="143"/>
      <c r="AQ285" s="143"/>
      <c r="AR285" s="143"/>
      <c r="AS285" s="143"/>
      <c r="AT285" s="143"/>
      <c r="AU285" s="143"/>
      <c r="AV285" s="143"/>
      <c r="AW285" s="143"/>
      <c r="AX285" s="143"/>
      <c r="AY285" s="143"/>
      <c r="AZ285" s="143"/>
      <c r="BA285" s="143"/>
      <c r="BB285" s="143"/>
      <c r="BC285" s="143"/>
      <c r="BD285" s="143"/>
      <c r="BE285" s="143"/>
      <c r="BF285" s="143"/>
      <c r="BG285" s="143"/>
      <c r="BH285" s="143"/>
      <c r="BI285" s="143"/>
      <c r="BJ285" s="143"/>
      <c r="BK285" s="143"/>
      <c r="BL285" s="143"/>
      <c r="BM285" s="143"/>
      <c r="BN285" s="143"/>
      <c r="BO285" s="143"/>
      <c r="BP285" s="143"/>
      <c r="BQ285" s="143"/>
      <c r="BR285" s="143"/>
      <c r="BS285" s="143"/>
      <c r="BT285" s="143"/>
      <c r="BU285" s="143"/>
      <c r="BV285" s="143"/>
    </row>
    <row r="286" spans="42:74">
      <c r="AP286" s="143"/>
      <c r="AQ286" s="143"/>
      <c r="AR286" s="143"/>
      <c r="AS286" s="143"/>
      <c r="AT286" s="143"/>
      <c r="AU286" s="143"/>
      <c r="AV286" s="143"/>
      <c r="AW286" s="143"/>
      <c r="AX286" s="143"/>
      <c r="AY286" s="143"/>
      <c r="AZ286" s="143"/>
      <c r="BA286" s="143"/>
      <c r="BB286" s="143"/>
      <c r="BC286" s="143"/>
      <c r="BD286" s="143"/>
      <c r="BE286" s="143"/>
      <c r="BF286" s="143"/>
      <c r="BG286" s="143"/>
      <c r="BH286" s="143"/>
      <c r="BI286" s="143"/>
      <c r="BJ286" s="143"/>
      <c r="BK286" s="143"/>
      <c r="BL286" s="143"/>
      <c r="BM286" s="143"/>
      <c r="BN286" s="143"/>
      <c r="BO286" s="143"/>
      <c r="BP286" s="143"/>
      <c r="BQ286" s="143"/>
      <c r="BR286" s="143"/>
      <c r="BS286" s="143"/>
      <c r="BT286" s="143"/>
      <c r="BU286" s="143"/>
      <c r="BV286" s="143"/>
    </row>
    <row r="287" spans="42:74">
      <c r="AP287" s="143"/>
      <c r="AQ287" s="143"/>
      <c r="AR287" s="143"/>
      <c r="AS287" s="143"/>
      <c r="AT287" s="143"/>
      <c r="AU287" s="143"/>
      <c r="AV287" s="143"/>
      <c r="AW287" s="143"/>
      <c r="AX287" s="143"/>
      <c r="AY287" s="143"/>
      <c r="AZ287" s="143"/>
      <c r="BA287" s="143"/>
      <c r="BB287" s="143"/>
      <c r="BC287" s="143"/>
      <c r="BD287" s="143"/>
      <c r="BE287" s="143"/>
      <c r="BF287" s="143"/>
      <c r="BG287" s="143"/>
      <c r="BH287" s="143"/>
      <c r="BI287" s="143"/>
      <c r="BJ287" s="143"/>
      <c r="BK287" s="143"/>
      <c r="BL287" s="143"/>
      <c r="BM287" s="143"/>
      <c r="BN287" s="143"/>
      <c r="BO287" s="143"/>
      <c r="BP287" s="143"/>
      <c r="BQ287" s="143"/>
      <c r="BR287" s="143"/>
      <c r="BS287" s="143"/>
      <c r="BT287" s="143"/>
      <c r="BU287" s="143"/>
      <c r="BV287" s="143"/>
    </row>
    <row r="288" spans="42:74">
      <c r="AP288" s="143"/>
      <c r="AQ288" s="143"/>
      <c r="AR288" s="143"/>
      <c r="AS288" s="143"/>
      <c r="AT288" s="143"/>
      <c r="AU288" s="143"/>
      <c r="AV288" s="143"/>
      <c r="AW288" s="143"/>
      <c r="AX288" s="143"/>
      <c r="AY288" s="143"/>
      <c r="AZ288" s="143"/>
      <c r="BA288" s="143"/>
      <c r="BB288" s="143"/>
      <c r="BC288" s="143"/>
      <c r="BD288" s="143"/>
      <c r="BE288" s="143"/>
      <c r="BF288" s="143"/>
      <c r="BG288" s="143"/>
      <c r="BH288" s="143"/>
      <c r="BI288" s="143"/>
      <c r="BJ288" s="143"/>
      <c r="BK288" s="143"/>
      <c r="BL288" s="143"/>
      <c r="BM288" s="143"/>
      <c r="BN288" s="143"/>
      <c r="BO288" s="143"/>
      <c r="BP288" s="143"/>
      <c r="BQ288" s="143"/>
      <c r="BR288" s="143"/>
      <c r="BS288" s="143"/>
      <c r="BT288" s="143"/>
      <c r="BU288" s="143"/>
      <c r="BV288" s="143"/>
    </row>
    <row r="289" spans="42:74">
      <c r="AP289" s="143"/>
      <c r="AQ289" s="143"/>
      <c r="AR289" s="143"/>
      <c r="AS289" s="143"/>
      <c r="AT289" s="143"/>
      <c r="AU289" s="143"/>
      <c r="AV289" s="143"/>
      <c r="AW289" s="143"/>
      <c r="AX289" s="143"/>
      <c r="AY289" s="143"/>
      <c r="AZ289" s="143"/>
      <c r="BA289" s="143"/>
      <c r="BB289" s="143"/>
      <c r="BC289" s="143"/>
      <c r="BD289" s="143"/>
      <c r="BE289" s="143"/>
      <c r="BF289" s="143"/>
      <c r="BG289" s="143"/>
      <c r="BH289" s="143"/>
      <c r="BI289" s="143"/>
      <c r="BJ289" s="143"/>
      <c r="BK289" s="143"/>
      <c r="BL289" s="143"/>
      <c r="BM289" s="143"/>
      <c r="BN289" s="143"/>
      <c r="BO289" s="143"/>
      <c r="BP289" s="143"/>
      <c r="BQ289" s="143"/>
      <c r="BR289" s="143"/>
      <c r="BS289" s="143"/>
      <c r="BT289" s="143"/>
      <c r="BU289" s="143"/>
      <c r="BV289" s="143"/>
    </row>
    <row r="290" spans="42:74">
      <c r="AP290" s="143"/>
      <c r="AQ290" s="143"/>
      <c r="AR290" s="143"/>
      <c r="AS290" s="143"/>
      <c r="AT290" s="143"/>
      <c r="AU290" s="143"/>
      <c r="AV290" s="143"/>
      <c r="AW290" s="143"/>
      <c r="AX290" s="143"/>
      <c r="AY290" s="143"/>
      <c r="AZ290" s="143"/>
      <c r="BA290" s="143"/>
      <c r="BB290" s="143"/>
      <c r="BC290" s="143"/>
      <c r="BD290" s="143"/>
      <c r="BE290" s="143"/>
      <c r="BF290" s="143"/>
      <c r="BG290" s="143"/>
      <c r="BH290" s="143"/>
      <c r="BI290" s="143"/>
      <c r="BJ290" s="143"/>
      <c r="BK290" s="143"/>
      <c r="BL290" s="143"/>
      <c r="BM290" s="143"/>
      <c r="BN290" s="143"/>
      <c r="BO290" s="143"/>
      <c r="BP290" s="143"/>
      <c r="BQ290" s="143"/>
      <c r="BR290" s="143"/>
      <c r="BS290" s="143"/>
      <c r="BT290" s="143"/>
      <c r="BU290" s="143"/>
      <c r="BV290" s="143"/>
    </row>
    <row r="291" spans="42:74">
      <c r="AP291" s="143"/>
      <c r="AQ291" s="143"/>
      <c r="AR291" s="143"/>
      <c r="AS291" s="143"/>
      <c r="AT291" s="143"/>
      <c r="AU291" s="143"/>
      <c r="AV291" s="143"/>
      <c r="AW291" s="143"/>
      <c r="AX291" s="143"/>
      <c r="AY291" s="143"/>
      <c r="AZ291" s="143"/>
      <c r="BA291" s="143"/>
      <c r="BB291" s="143"/>
      <c r="BC291" s="143"/>
      <c r="BD291" s="143"/>
      <c r="BE291" s="143"/>
      <c r="BF291" s="143"/>
      <c r="BG291" s="143"/>
      <c r="BH291" s="143"/>
      <c r="BI291" s="143"/>
      <c r="BJ291" s="143"/>
      <c r="BK291" s="143"/>
      <c r="BL291" s="143"/>
      <c r="BM291" s="143"/>
      <c r="BN291" s="143"/>
      <c r="BO291" s="143"/>
      <c r="BP291" s="143"/>
      <c r="BQ291" s="143"/>
      <c r="BR291" s="143"/>
      <c r="BS291" s="143"/>
      <c r="BT291" s="143"/>
      <c r="BU291" s="143"/>
      <c r="BV291" s="143"/>
    </row>
    <row r="292" spans="42:74">
      <c r="AP292" s="143"/>
      <c r="AQ292" s="143"/>
      <c r="AR292" s="143"/>
      <c r="AS292" s="143"/>
      <c r="AT292" s="143"/>
      <c r="AU292" s="143"/>
      <c r="AV292" s="143"/>
      <c r="AW292" s="143"/>
      <c r="AX292" s="143"/>
      <c r="AY292" s="143"/>
      <c r="AZ292" s="143"/>
      <c r="BA292" s="143"/>
      <c r="BB292" s="143"/>
      <c r="BC292" s="143"/>
      <c r="BD292" s="143"/>
      <c r="BE292" s="143"/>
      <c r="BF292" s="143"/>
      <c r="BG292" s="143"/>
      <c r="BH292" s="143"/>
      <c r="BI292" s="143"/>
      <c r="BJ292" s="143"/>
      <c r="BK292" s="143"/>
      <c r="BL292" s="143"/>
      <c r="BM292" s="143"/>
      <c r="BN292" s="143"/>
      <c r="BO292" s="143"/>
      <c r="BP292" s="143"/>
      <c r="BQ292" s="143"/>
      <c r="BR292" s="143"/>
      <c r="BS292" s="143"/>
      <c r="BT292" s="143"/>
      <c r="BU292" s="143"/>
      <c r="BV292" s="143"/>
    </row>
    <row r="293" spans="42:74">
      <c r="AP293" s="143"/>
      <c r="AQ293" s="143"/>
      <c r="AR293" s="143"/>
      <c r="AS293" s="143"/>
      <c r="AT293" s="143"/>
      <c r="AU293" s="143"/>
      <c r="AV293" s="143"/>
      <c r="AW293" s="143"/>
      <c r="AX293" s="143"/>
      <c r="AY293" s="143"/>
      <c r="AZ293" s="143"/>
      <c r="BA293" s="143"/>
      <c r="BB293" s="143"/>
      <c r="BC293" s="143"/>
      <c r="BD293" s="143"/>
      <c r="BE293" s="143"/>
      <c r="BF293" s="143"/>
      <c r="BG293" s="143"/>
      <c r="BH293" s="143"/>
      <c r="BI293" s="143"/>
      <c r="BJ293" s="143"/>
      <c r="BK293" s="143"/>
      <c r="BL293" s="143"/>
      <c r="BM293" s="143"/>
      <c r="BN293" s="143"/>
      <c r="BO293" s="143"/>
      <c r="BP293" s="143"/>
      <c r="BQ293" s="143"/>
      <c r="BR293" s="143"/>
      <c r="BS293" s="143"/>
      <c r="BT293" s="143"/>
      <c r="BU293" s="143"/>
      <c r="BV293" s="143"/>
    </row>
    <row r="294" spans="42:74">
      <c r="AP294" s="143"/>
      <c r="AQ294" s="143"/>
      <c r="AR294" s="143"/>
      <c r="AS294" s="143"/>
      <c r="AT294" s="143"/>
      <c r="AU294" s="143"/>
      <c r="AV294" s="143"/>
      <c r="AW294" s="143"/>
      <c r="AX294" s="143"/>
      <c r="AY294" s="143"/>
      <c r="AZ294" s="143"/>
      <c r="BA294" s="143"/>
      <c r="BB294" s="143"/>
      <c r="BC294" s="143"/>
      <c r="BD294" s="143"/>
      <c r="BE294" s="143"/>
      <c r="BF294" s="143"/>
      <c r="BG294" s="143"/>
      <c r="BH294" s="143"/>
      <c r="BI294" s="143"/>
      <c r="BJ294" s="143"/>
      <c r="BK294" s="143"/>
      <c r="BL294" s="143"/>
      <c r="BM294" s="143"/>
      <c r="BN294" s="143"/>
      <c r="BO294" s="143"/>
      <c r="BP294" s="143"/>
      <c r="BQ294" s="143"/>
      <c r="BR294" s="143"/>
      <c r="BS294" s="143"/>
      <c r="BT294" s="143"/>
      <c r="BU294" s="143"/>
      <c r="BV294" s="143"/>
    </row>
    <row r="295" spans="42:74">
      <c r="AP295" s="143"/>
      <c r="AQ295" s="143"/>
      <c r="AR295" s="143"/>
      <c r="AS295" s="143"/>
      <c r="AT295" s="143"/>
      <c r="AU295" s="143"/>
      <c r="AV295" s="143"/>
      <c r="AW295" s="143"/>
      <c r="AX295" s="143"/>
      <c r="AY295" s="143"/>
      <c r="AZ295" s="143"/>
      <c r="BA295" s="143"/>
      <c r="BB295" s="143"/>
      <c r="BC295" s="143"/>
      <c r="BD295" s="143"/>
      <c r="BE295" s="143"/>
      <c r="BF295" s="143"/>
      <c r="BG295" s="143"/>
      <c r="BH295" s="143"/>
      <c r="BI295" s="143"/>
      <c r="BJ295" s="143"/>
      <c r="BK295" s="143"/>
      <c r="BL295" s="143"/>
      <c r="BM295" s="143"/>
      <c r="BN295" s="143"/>
      <c r="BO295" s="143"/>
      <c r="BP295" s="143"/>
      <c r="BQ295" s="143"/>
      <c r="BR295" s="143"/>
      <c r="BS295" s="143"/>
      <c r="BT295" s="143"/>
      <c r="BU295" s="143"/>
      <c r="BV295" s="143"/>
    </row>
    <row r="296" spans="42:74">
      <c r="AP296" s="143"/>
      <c r="AQ296" s="143"/>
      <c r="AR296" s="143"/>
      <c r="AS296" s="143"/>
      <c r="AT296" s="143"/>
      <c r="AU296" s="143"/>
      <c r="AV296" s="143"/>
      <c r="AW296" s="143"/>
      <c r="AX296" s="143"/>
      <c r="AY296" s="143"/>
      <c r="AZ296" s="143"/>
      <c r="BA296" s="143"/>
      <c r="BB296" s="143"/>
      <c r="BC296" s="143"/>
      <c r="BD296" s="143"/>
      <c r="BE296" s="143"/>
      <c r="BF296" s="143"/>
      <c r="BG296" s="143"/>
      <c r="BH296" s="143"/>
      <c r="BI296" s="143"/>
      <c r="BJ296" s="143"/>
      <c r="BK296" s="143"/>
      <c r="BL296" s="143"/>
      <c r="BM296" s="143"/>
      <c r="BN296" s="143"/>
      <c r="BO296" s="143"/>
      <c r="BP296" s="143"/>
      <c r="BQ296" s="143"/>
      <c r="BR296" s="143"/>
      <c r="BS296" s="143"/>
      <c r="BT296" s="143"/>
      <c r="BU296" s="143"/>
      <c r="BV296" s="143"/>
    </row>
    <row r="297" spans="42:74">
      <c r="AP297" s="143"/>
      <c r="AQ297" s="143"/>
      <c r="AR297" s="143"/>
      <c r="AS297" s="143"/>
      <c r="AT297" s="143"/>
      <c r="AU297" s="143"/>
      <c r="AV297" s="143"/>
      <c r="AW297" s="143"/>
      <c r="AX297" s="143"/>
      <c r="AY297" s="143"/>
      <c r="AZ297" s="143"/>
      <c r="BA297" s="143"/>
      <c r="BB297" s="143"/>
      <c r="BC297" s="143"/>
      <c r="BD297" s="143"/>
      <c r="BE297" s="143"/>
      <c r="BF297" s="143"/>
      <c r="BG297" s="143"/>
      <c r="BH297" s="143"/>
      <c r="BI297" s="143"/>
      <c r="BJ297" s="143"/>
      <c r="BK297" s="143"/>
      <c r="BL297" s="143"/>
      <c r="BM297" s="143"/>
      <c r="BN297" s="143"/>
      <c r="BO297" s="143"/>
      <c r="BP297" s="143"/>
      <c r="BQ297" s="143"/>
      <c r="BR297" s="143"/>
      <c r="BS297" s="143"/>
      <c r="BT297" s="143"/>
      <c r="BU297" s="143"/>
      <c r="BV297" s="143"/>
    </row>
    <row r="298" spans="42:74">
      <c r="AP298" s="143"/>
      <c r="AQ298" s="143"/>
      <c r="AR298" s="143"/>
      <c r="AS298" s="143"/>
      <c r="AT298" s="143"/>
      <c r="AU298" s="143"/>
      <c r="AV298" s="143"/>
      <c r="AW298" s="143"/>
      <c r="AX298" s="143"/>
      <c r="AY298" s="143"/>
      <c r="AZ298" s="143"/>
      <c r="BA298" s="143"/>
      <c r="BB298" s="143"/>
      <c r="BC298" s="143"/>
      <c r="BD298" s="143"/>
      <c r="BE298" s="143"/>
      <c r="BF298" s="143"/>
      <c r="BG298" s="143"/>
      <c r="BH298" s="143"/>
      <c r="BI298" s="143"/>
      <c r="BJ298" s="143"/>
      <c r="BK298" s="143"/>
      <c r="BL298" s="143"/>
      <c r="BM298" s="143"/>
      <c r="BN298" s="143"/>
      <c r="BO298" s="143"/>
      <c r="BP298" s="143"/>
      <c r="BQ298" s="143"/>
      <c r="BR298" s="143"/>
      <c r="BS298" s="143"/>
      <c r="BT298" s="143"/>
      <c r="BU298" s="143"/>
      <c r="BV298" s="143"/>
    </row>
    <row r="299" spans="42:74">
      <c r="AP299" s="143"/>
      <c r="AQ299" s="143"/>
      <c r="AR299" s="143"/>
      <c r="AS299" s="143"/>
      <c r="AT299" s="143"/>
      <c r="AU299" s="143"/>
      <c r="AV299" s="143"/>
      <c r="AW299" s="143"/>
      <c r="AX299" s="143"/>
      <c r="AY299" s="143"/>
      <c r="AZ299" s="143"/>
      <c r="BA299" s="143"/>
      <c r="BB299" s="143"/>
      <c r="BC299" s="143"/>
      <c r="BD299" s="143"/>
      <c r="BE299" s="143"/>
      <c r="BF299" s="143"/>
      <c r="BG299" s="143"/>
      <c r="BH299" s="143"/>
      <c r="BI299" s="143"/>
      <c r="BJ299" s="143"/>
      <c r="BK299" s="143"/>
      <c r="BL299" s="143"/>
      <c r="BM299" s="143"/>
      <c r="BN299" s="143"/>
      <c r="BO299" s="143"/>
      <c r="BP299" s="143"/>
      <c r="BQ299" s="143"/>
      <c r="BR299" s="143"/>
      <c r="BS299" s="143"/>
      <c r="BT299" s="143"/>
      <c r="BU299" s="143"/>
      <c r="BV299" s="143"/>
    </row>
    <row r="300" spans="42:74">
      <c r="AP300" s="143"/>
      <c r="AQ300" s="143"/>
      <c r="AR300" s="143"/>
      <c r="AS300" s="143"/>
      <c r="AT300" s="143"/>
      <c r="AU300" s="143"/>
      <c r="AV300" s="143"/>
      <c r="AW300" s="143"/>
      <c r="AX300" s="143"/>
      <c r="AY300" s="143"/>
      <c r="AZ300" s="143"/>
      <c r="BA300" s="143"/>
      <c r="BB300" s="143"/>
      <c r="BC300" s="143"/>
      <c r="BD300" s="143"/>
      <c r="BE300" s="143"/>
      <c r="BF300" s="143"/>
      <c r="BG300" s="143"/>
      <c r="BH300" s="143"/>
      <c r="BI300" s="143"/>
      <c r="BJ300" s="143"/>
      <c r="BK300" s="143"/>
      <c r="BL300" s="143"/>
      <c r="BM300" s="143"/>
      <c r="BN300" s="143"/>
      <c r="BO300" s="143"/>
      <c r="BP300" s="143"/>
      <c r="BQ300" s="143"/>
      <c r="BR300" s="143"/>
      <c r="BS300" s="143"/>
      <c r="BT300" s="143"/>
      <c r="BU300" s="143"/>
      <c r="BV300" s="143"/>
    </row>
    <row r="301" spans="42:74">
      <c r="AP301" s="143"/>
      <c r="AQ301" s="143"/>
      <c r="AR301" s="143"/>
      <c r="AS301" s="143"/>
      <c r="AT301" s="143"/>
      <c r="AU301" s="143"/>
      <c r="AV301" s="143"/>
      <c r="AW301" s="143"/>
      <c r="AX301" s="143"/>
      <c r="AY301" s="143"/>
      <c r="AZ301" s="143"/>
      <c r="BA301" s="143"/>
      <c r="BB301" s="143"/>
      <c r="BC301" s="143"/>
      <c r="BD301" s="143"/>
      <c r="BE301" s="143"/>
      <c r="BF301" s="143"/>
      <c r="BG301" s="143"/>
      <c r="BH301" s="143"/>
      <c r="BI301" s="143"/>
      <c r="BJ301" s="143"/>
      <c r="BK301" s="143"/>
      <c r="BL301" s="143"/>
      <c r="BM301" s="143"/>
      <c r="BN301" s="143"/>
      <c r="BO301" s="143"/>
      <c r="BP301" s="143"/>
      <c r="BQ301" s="143"/>
      <c r="BR301" s="143"/>
      <c r="BS301" s="143"/>
      <c r="BT301" s="143"/>
      <c r="BU301" s="143"/>
      <c r="BV301" s="143"/>
    </row>
    <row r="302" spans="42:74">
      <c r="AP302" s="143"/>
      <c r="AQ302" s="143"/>
      <c r="AR302" s="143"/>
      <c r="AS302" s="143"/>
      <c r="AT302" s="143"/>
      <c r="AU302" s="143"/>
      <c r="AV302" s="143"/>
      <c r="AW302" s="143"/>
      <c r="AX302" s="143"/>
      <c r="AY302" s="143"/>
      <c r="AZ302" s="143"/>
      <c r="BA302" s="143"/>
      <c r="BB302" s="143"/>
      <c r="BC302" s="143"/>
      <c r="BD302" s="143"/>
      <c r="BE302" s="143"/>
      <c r="BF302" s="143"/>
      <c r="BG302" s="143"/>
      <c r="BH302" s="143"/>
      <c r="BI302" s="143"/>
      <c r="BJ302" s="143"/>
      <c r="BK302" s="143"/>
      <c r="BL302" s="143"/>
      <c r="BM302" s="143"/>
      <c r="BN302" s="143"/>
      <c r="BO302" s="143"/>
      <c r="BP302" s="143"/>
      <c r="BQ302" s="143"/>
      <c r="BR302" s="143"/>
      <c r="BS302" s="143"/>
      <c r="BT302" s="143"/>
      <c r="BU302" s="143"/>
      <c r="BV302" s="143"/>
    </row>
    <row r="303" spans="42:74">
      <c r="AP303" s="143"/>
      <c r="AQ303" s="143"/>
      <c r="AR303" s="143"/>
      <c r="AS303" s="143"/>
      <c r="AT303" s="143"/>
      <c r="AU303" s="143"/>
      <c r="AV303" s="143"/>
      <c r="AW303" s="143"/>
      <c r="AX303" s="143"/>
      <c r="AY303" s="143"/>
      <c r="AZ303" s="143"/>
      <c r="BA303" s="143"/>
      <c r="BB303" s="143"/>
      <c r="BC303" s="143"/>
      <c r="BD303" s="143"/>
      <c r="BE303" s="143"/>
      <c r="BF303" s="143"/>
      <c r="BG303" s="143"/>
      <c r="BH303" s="143"/>
      <c r="BI303" s="143"/>
      <c r="BJ303" s="143"/>
      <c r="BK303" s="143"/>
      <c r="BL303" s="143"/>
      <c r="BM303" s="143"/>
      <c r="BN303" s="143"/>
      <c r="BO303" s="143"/>
      <c r="BP303" s="143"/>
      <c r="BQ303" s="143"/>
      <c r="BR303" s="143"/>
      <c r="BS303" s="143"/>
      <c r="BT303" s="143"/>
      <c r="BU303" s="143"/>
      <c r="BV303" s="143"/>
    </row>
    <row r="304" spans="42:74">
      <c r="AP304" s="143"/>
      <c r="AQ304" s="143"/>
      <c r="AR304" s="143"/>
      <c r="AS304" s="143"/>
      <c r="AT304" s="143"/>
      <c r="AU304" s="143"/>
      <c r="AV304" s="143"/>
      <c r="AW304" s="143"/>
      <c r="AX304" s="143"/>
      <c r="AY304" s="143"/>
      <c r="AZ304" s="143"/>
      <c r="BA304" s="143"/>
      <c r="BB304" s="143"/>
      <c r="BC304" s="143"/>
      <c r="BD304" s="143"/>
      <c r="BE304" s="143"/>
      <c r="BF304" s="143"/>
      <c r="BG304" s="143"/>
      <c r="BH304" s="143"/>
      <c r="BI304" s="143"/>
      <c r="BJ304" s="143"/>
      <c r="BK304" s="143"/>
      <c r="BL304" s="143"/>
      <c r="BM304" s="143"/>
      <c r="BN304" s="143"/>
      <c r="BO304" s="143"/>
      <c r="BP304" s="143"/>
      <c r="BQ304" s="143"/>
      <c r="BR304" s="143"/>
      <c r="BS304" s="143"/>
      <c r="BT304" s="143"/>
      <c r="BU304" s="143"/>
      <c r="BV304" s="143"/>
    </row>
    <row r="305" spans="42:74">
      <c r="AP305" s="143"/>
      <c r="AQ305" s="143"/>
      <c r="AR305" s="143"/>
      <c r="AS305" s="143"/>
      <c r="AT305" s="143"/>
      <c r="AU305" s="143"/>
      <c r="AV305" s="143"/>
      <c r="AW305" s="143"/>
      <c r="AX305" s="143"/>
      <c r="AY305" s="143"/>
      <c r="AZ305" s="143"/>
      <c r="BA305" s="143"/>
      <c r="BB305" s="143"/>
      <c r="BC305" s="143"/>
      <c r="BD305" s="143"/>
      <c r="BE305" s="143"/>
      <c r="BF305" s="143"/>
      <c r="BG305" s="143"/>
      <c r="BH305" s="143"/>
      <c r="BI305" s="143"/>
      <c r="BJ305" s="143"/>
      <c r="BK305" s="143"/>
      <c r="BL305" s="143"/>
      <c r="BM305" s="143"/>
      <c r="BN305" s="143"/>
      <c r="BO305" s="143"/>
      <c r="BP305" s="143"/>
      <c r="BQ305" s="143"/>
      <c r="BR305" s="143"/>
      <c r="BS305" s="143"/>
      <c r="BT305" s="143"/>
      <c r="BU305" s="143"/>
      <c r="BV305" s="143"/>
    </row>
  </sheetData>
  <autoFilter ref="A8:CN8">
    <filterColumn colId="5" showButton="0"/>
  </autoFilter>
  <mergeCells count="2">
    <mergeCell ref="F8:G8"/>
    <mergeCell ref="AP6:AQ6"/>
  </mergeCells>
  <printOptions horizontalCentered="1"/>
  <pageMargins left="0.19685039370078741" right="0.19685039370078741" top="0.19685039370078741" bottom="0.19685039370078741" header="0" footer="0"/>
  <pageSetup scale="70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plantillaEG Enero-Septiembre 20</vt:lpstr>
      <vt:lpstr>174145-I_EJERC_RECURSOS trim</vt:lpstr>
      <vt:lpstr>174459_Porc_Rec_FORTAM_Rec_trim</vt:lpstr>
      <vt:lpstr>174452-I_DEPEND_FINANC sem</vt:lpstr>
      <vt:lpstr>173169 T_Variac_Ing_Disp_Anual</vt:lpstr>
      <vt:lpstr>174458-IAPR anual</vt:lpstr>
      <vt:lpstr>FAIS</vt:lpstr>
      <vt:lpstr>Proyetos FORTAMUN 2022</vt:lpstr>
      <vt:lpstr>Proyectos FAIS Enero-Sept 22</vt:lpstr>
      <vt:lpstr>'173169 T_Variac_Ing_Disp_Anual'!Área_de_impresión</vt:lpstr>
      <vt:lpstr>'174145-I_EJERC_RECURSOS trim'!Área_de_impresión</vt:lpstr>
      <vt:lpstr>'174452-I_DEPEND_FINANC sem'!Área_de_impresión</vt:lpstr>
      <vt:lpstr>'174458-IAPR anual'!Área_de_impresión</vt:lpstr>
      <vt:lpstr>'174459_Porc_Rec_FORTAM_Rec_trim'!Área_de_impresión</vt:lpstr>
      <vt:lpstr>FAIS!Área_de_impresión</vt:lpstr>
      <vt:lpstr>'Proyectos FAIS Enero-Sept 22'!Área_de_impresión</vt:lpstr>
      <vt:lpstr>'Proyetos FORTAMUN 2022'!Área_de_impresión</vt:lpstr>
      <vt:lpstr>'Proyectos FAIS Enero-Sept 22'!Títulos_a_imprimir</vt:lpstr>
      <vt:lpstr>'Proyetos FORTAMUN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roberto paniagua</cp:lastModifiedBy>
  <dcterms:created xsi:type="dcterms:W3CDTF">2024-01-30T20:17:13Z</dcterms:created>
  <dcterms:modified xsi:type="dcterms:W3CDTF">2024-01-30T20:22:15Z</dcterms:modified>
</cp:coreProperties>
</file>