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.R.F.T.           2022\ENERO - DICIEMBRE 2022\"/>
    </mc:Choice>
  </mc:AlternateContent>
  <xr:revisionPtr revIDLastSave="0" documentId="13_ncr:40009_{96ACF006-A6CD-42DA-8D98-177511A28D5C}" xr6:coauthVersionLast="47" xr6:coauthVersionMax="47" xr10:uidLastSave="{00000000-0000-0000-0000-000000000000}"/>
  <bookViews>
    <workbookView xWindow="45" yWindow="0" windowWidth="28590" windowHeight="7245"/>
  </bookViews>
  <sheets>
    <sheet name="plantillaEG Enero-Diciembre 202" sheetId="1" r:id="rId1"/>
    <sheet name="174459_Porc_Rec_FORTAM_Rec_trim" sheetId="2" r:id="rId2"/>
    <sheet name="174145-I_EJERC_RECURSOS trim" sheetId="3" r:id="rId3"/>
    <sheet name="174452-I_DEPEND_FINANC sem" sheetId="4" r:id="rId4"/>
    <sheet name="173169 T_Variac_Ing_Disp_Anual" sheetId="5" r:id="rId5"/>
    <sheet name="174458-IAPR anual" sheetId="6" r:id="rId6"/>
    <sheet name="FAIS" sheetId="7" r:id="rId7"/>
    <sheet name="Proyetos FORTAMUN 2022" sheetId="8" r:id="rId8"/>
    <sheet name="Proyectos FAIS Enero-Dic." sheetId="9" r:id="rId9"/>
  </sheets>
  <definedNames>
    <definedName name="_xlnm._FilterDatabase" localSheetId="8" hidden="1">'Proyectos FAIS Enero-Dic.'!$A$10:$CN$33</definedName>
    <definedName name="_xlnm._FilterDatabase" localSheetId="7" hidden="1">'Proyetos FORTAMUN 2022'!$A$10:$S$11</definedName>
    <definedName name="_xlnm.Print_Area" localSheetId="4">'173169 T_Variac_Ing_Disp_Anual'!$A$1:$I$14</definedName>
    <definedName name="_xlnm.Print_Area" localSheetId="2">'174145-I_EJERC_RECURSOS trim'!$A$1:$H$20</definedName>
    <definedName name="_xlnm.Print_Area" localSheetId="3">'174452-I_DEPEND_FINANC sem'!$A$1:$I$19</definedName>
    <definedName name="_xlnm.Print_Area" localSheetId="5">'174458-IAPR anual'!$A$1:$G$15</definedName>
    <definedName name="_xlnm.Print_Area" localSheetId="1">'174459_Porc_Rec_FORTAM_Rec_trim'!$A$1:$H$19</definedName>
    <definedName name="_xlnm.Print_Area" localSheetId="6">FAIS!$A$1:$H$15</definedName>
    <definedName name="_xlnm.Print_Area" localSheetId="8">'Proyectos FAIS Enero-Dic.'!$B$8:$T$33</definedName>
    <definedName name="_xlnm.Print_Area" localSheetId="7">'Proyetos FORTAMUN 2022'!$B$8:$S$11</definedName>
    <definedName name="_xlnm.Print_Titles" localSheetId="8">'Proyectos FAIS Enero-Dic.'!$10:$10</definedName>
    <definedName name="_xlnm.Print_Titles" localSheetId="7">'Proyetos FORTAMUN 2022'!$10:$10</definedName>
  </definedNames>
  <calcPr calcId="0"/>
</workbook>
</file>

<file path=xl/calcChain.xml><?xml version="1.0" encoding="utf-8"?>
<calcChain xmlns="http://schemas.openxmlformats.org/spreadsheetml/2006/main">
  <c r="AR8" i="9" l="1"/>
  <c r="I9" i="9"/>
  <c r="N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BY9" i="9"/>
  <c r="BZ9" i="9"/>
  <c r="CA9" i="9"/>
  <c r="CB9" i="9"/>
  <c r="CC9" i="9"/>
  <c r="CD9" i="9"/>
  <c r="CE9" i="9"/>
  <c r="CF9" i="9"/>
  <c r="CG9" i="9"/>
  <c r="CH9" i="9"/>
  <c r="CI9" i="9"/>
  <c r="S11" i="9"/>
  <c r="Q11" i="9" s="1"/>
  <c r="T11" i="9"/>
  <c r="CN11" i="9"/>
  <c r="L12" i="9"/>
  <c r="L9" i="9" s="1"/>
  <c r="M12" i="9"/>
  <c r="M9" i="9" s="1"/>
  <c r="Q12" i="9"/>
  <c r="S12" i="9"/>
  <c r="T12" i="9"/>
  <c r="CN12" i="9"/>
  <c r="Q13" i="9"/>
  <c r="S13" i="9"/>
  <c r="T13" i="9"/>
  <c r="T9" i="9" s="1"/>
  <c r="CN13" i="9"/>
  <c r="Q14" i="9"/>
  <c r="S14" i="9"/>
  <c r="T14" i="9"/>
  <c r="CN14" i="9"/>
  <c r="Q15" i="9"/>
  <c r="S15" i="9"/>
  <c r="T15" i="9"/>
  <c r="CN15" i="9"/>
  <c r="Q16" i="9"/>
  <c r="S16" i="9"/>
  <c r="T16" i="9"/>
  <c r="CN16" i="9"/>
  <c r="Q17" i="9"/>
  <c r="S17" i="9"/>
  <c r="T17" i="9"/>
  <c r="CN17" i="9"/>
  <c r="Q18" i="9"/>
  <c r="S18" i="9"/>
  <c r="T18" i="9"/>
  <c r="CN18" i="9"/>
  <c r="Q19" i="9"/>
  <c r="S19" i="9"/>
  <c r="T19" i="9"/>
  <c r="CN19" i="9"/>
  <c r="Q20" i="9"/>
  <c r="S20" i="9"/>
  <c r="T20" i="9"/>
  <c r="CN20" i="9"/>
  <c r="Q21" i="9"/>
  <c r="S21" i="9"/>
  <c r="T21" i="9"/>
  <c r="CN21" i="9"/>
  <c r="Q22" i="9"/>
  <c r="S22" i="9"/>
  <c r="T22" i="9"/>
  <c r="CN22" i="9"/>
  <c r="Q23" i="9"/>
  <c r="S23" i="9"/>
  <c r="T23" i="9"/>
  <c r="CN23" i="9"/>
  <c r="Q24" i="9"/>
  <c r="S24" i="9"/>
  <c r="T24" i="9"/>
  <c r="CN24" i="9"/>
  <c r="Q25" i="9"/>
  <c r="S25" i="9"/>
  <c r="T25" i="9"/>
  <c r="CN25" i="9"/>
  <c r="Q26" i="9"/>
  <c r="S26" i="9"/>
  <c r="T26" i="9"/>
  <c r="CN26" i="9"/>
  <c r="Q27" i="9"/>
  <c r="S27" i="9"/>
  <c r="T27" i="9"/>
  <c r="CN27" i="9"/>
  <c r="Q28" i="9"/>
  <c r="S28" i="9"/>
  <c r="T28" i="9"/>
  <c r="CN28" i="9"/>
  <c r="Q29" i="9"/>
  <c r="S29" i="9"/>
  <c r="T29" i="9"/>
  <c r="CN29" i="9"/>
  <c r="Q30" i="9"/>
  <c r="S30" i="9"/>
  <c r="T30" i="9"/>
  <c r="CN30" i="9"/>
  <c r="Q31" i="9"/>
  <c r="S31" i="9"/>
  <c r="T31" i="9"/>
  <c r="CN31" i="9"/>
  <c r="Q32" i="9"/>
  <c r="S32" i="9"/>
  <c r="T32" i="9"/>
  <c r="CN32" i="9"/>
  <c r="J33" i="9"/>
  <c r="J9" i="9" s="1"/>
  <c r="K39" i="9" s="1"/>
  <c r="K33" i="9"/>
  <c r="K9" i="9" s="1"/>
  <c r="L33" i="9"/>
  <c r="M33" i="9"/>
  <c r="T33" i="9"/>
  <c r="CN33" i="9"/>
  <c r="I9" i="8"/>
  <c r="J9" i="8"/>
  <c r="K9" i="8"/>
  <c r="L9" i="8"/>
  <c r="M9" i="8"/>
  <c r="N9" i="8"/>
  <c r="S11" i="8"/>
  <c r="Q11" i="8" s="1"/>
  <c r="S12" i="8"/>
  <c r="Q12" i="8" s="1"/>
  <c r="Q13" i="8"/>
  <c r="S13" i="8"/>
  <c r="S14" i="8"/>
  <c r="Q14" i="8" s="1"/>
  <c r="S15" i="8"/>
  <c r="Q15" i="8" s="1"/>
  <c r="S16" i="8"/>
  <c r="Q16" i="8" s="1"/>
  <c r="Q17" i="8"/>
  <c r="S17" i="8"/>
  <c r="S18" i="8"/>
  <c r="Q18" i="8" s="1"/>
  <c r="D8" i="7"/>
  <c r="D14" i="7" s="1"/>
  <c r="D9" i="7"/>
  <c r="D10" i="7"/>
  <c r="K11" i="7"/>
  <c r="B14" i="7"/>
  <c r="C14" i="7"/>
  <c r="E14" i="7" s="1"/>
  <c r="B8" i="6"/>
  <c r="B7" i="6" s="1"/>
  <c r="E8" i="6"/>
  <c r="E7" i="6" s="1"/>
  <c r="D8" i="5"/>
  <c r="H8" i="5"/>
  <c r="E13" i="5"/>
  <c r="D8" i="4"/>
  <c r="H8" i="4"/>
  <c r="B17" i="4"/>
  <c r="E17" i="4" s="1"/>
  <c r="E18" i="4"/>
  <c r="C20" i="4"/>
  <c r="C9" i="3"/>
  <c r="G9" i="3"/>
  <c r="D16" i="3"/>
  <c r="A17" i="3"/>
  <c r="D17" i="3"/>
  <c r="A18" i="3"/>
  <c r="D18" i="3" s="1"/>
  <c r="A19" i="3"/>
  <c r="D19" i="3" s="1"/>
  <c r="C9" i="2"/>
  <c r="G9" i="2"/>
  <c r="D16" i="2"/>
  <c r="A17" i="2"/>
  <c r="D17" i="2" s="1"/>
  <c r="A18" i="2"/>
  <c r="D18" i="2" s="1"/>
  <c r="A19" i="2"/>
  <c r="D19" i="2"/>
  <c r="S33" i="9" l="1"/>
  <c r="Q33" i="9" s="1"/>
  <c r="F8" i="6"/>
  <c r="C8" i="6"/>
</calcChain>
</file>

<file path=xl/comments1.xml><?xml version="1.0" encoding="utf-8"?>
<comments xmlns="http://schemas.openxmlformats.org/spreadsheetml/2006/main">
  <authors>
    <author>PRESUPUESTOS</author>
  </authors>
  <commentList>
    <comment ref="J33" authorId="0" shapeId="0">
      <text>
        <r>
          <rPr>
            <b/>
            <sz val="9"/>
            <color indexed="81"/>
            <rFont val="Tahoma"/>
            <charset val="1"/>
          </rPr>
          <t>PRESUPUESTOS:</t>
        </r>
        <r>
          <rPr>
            <sz val="9"/>
            <color indexed="81"/>
            <rFont val="Tahoma"/>
            <charset val="1"/>
          </rPr>
          <t xml:space="preserve">
Se suman los .12 para ajustar Vs. Ministrado de la SHCP.
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PRESUPUESTOS:</t>
        </r>
        <r>
          <rPr>
            <sz val="9"/>
            <color indexed="81"/>
            <rFont val="Tahoma"/>
            <charset val="1"/>
          </rPr>
          <t xml:space="preserve">
Se suman los .12 para ajustar Vs. Ministrado de la SHCP.
</t>
        </r>
      </text>
    </comment>
  </commentList>
</comments>
</file>

<file path=xl/sharedStrings.xml><?xml version="1.0" encoding="utf-8"?>
<sst xmlns="http://schemas.openxmlformats.org/spreadsheetml/2006/main" count="743" uniqueCount="291">
  <si>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</si>
  <si>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</si>
  <si>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</si>
  <si>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</si>
  <si>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</si>
  <si>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</si>
  <si>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</si>
  <si>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</si>
  <si>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</si>
  <si>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Institucion Ejecutora</t>
  </si>
  <si>
    <t>Rendimiento Financiero</t>
  </si>
  <si>
    <t>Reintegro</t>
  </si>
  <si>
    <t>Tipo de Gasto</t>
  </si>
  <si>
    <t>Partida</t>
  </si>
  <si>
    <t>Aprobado</t>
  </si>
  <si>
    <t>Modificado</t>
  </si>
  <si>
    <t>Recaudado(Ministrado)</t>
  </si>
  <si>
    <t>Comprometido</t>
  </si>
  <si>
    <t>Devengado</t>
  </si>
  <si>
    <t>Ejercido</t>
  </si>
  <si>
    <t>Pagado</t>
  </si>
  <si>
    <t>Contratos</t>
  </si>
  <si>
    <t>Proyectos</t>
  </si>
  <si>
    <t>Observaciones</t>
  </si>
  <si>
    <t>I</t>
  </si>
  <si>
    <t>FAIS Municipal y de las Demarcaciones Territoriales del Distrito Federal</t>
  </si>
  <si>
    <t xml:space="preserve">  -    </t>
  </si>
  <si>
    <t>Cuenta con interés de $990,721.61</t>
  </si>
  <si>
    <t>Cuenta con interés de $285,508.60</t>
  </si>
  <si>
    <t>FORTAMUN</t>
  </si>
  <si>
    <t>Cuenta con interés de $1,072,653.00</t>
  </si>
  <si>
    <t>Cuenta con interés de $700,000.00</t>
  </si>
  <si>
    <t>Cuenta con interés de $314,710.09</t>
  </si>
  <si>
    <t>cuarto</t>
  </si>
  <si>
    <t>tercero</t>
  </si>
  <si>
    <t>segundo</t>
  </si>
  <si>
    <t>primero</t>
  </si>
  <si>
    <t>Meta</t>
  </si>
  <si>
    <t>período</t>
  </si>
  <si>
    <t>denominador</t>
  </si>
  <si>
    <t>numerador</t>
  </si>
  <si>
    <t>Los datos son acumulados al periodo que se reporta.</t>
  </si>
  <si>
    <t>(Recursos transferidos del FORTAMUN al municipio o demarcación territorial de la Cuidad de México/ Monto anual aprobado del FORTAMUN en el municipio o demarcación territorial de la Ciudad de México )*100</t>
  </si>
  <si>
    <t>(6)-(3)</t>
  </si>
  <si>
    <t>(5)</t>
  </si>
  <si>
    <t>(4)</t>
  </si>
  <si>
    <t>(1)</t>
  </si>
  <si>
    <t>Diferencia</t>
  </si>
  <si>
    <t>(6)=(4/5)*100</t>
  </si>
  <si>
    <t>Monto anual aprobado del FORTAMUN DF</t>
  </si>
  <si>
    <t>Gasto ejercido</t>
  </si>
  <si>
    <t>(3)=(1/2)*100</t>
  </si>
  <si>
    <t>Meta Alcanzada (Cifras en pesos)</t>
  </si>
  <si>
    <t>Meta Planeada (Cifras en pesos)</t>
  </si>
  <si>
    <t>Frecuencia de medición: Trimestral</t>
  </si>
  <si>
    <t>Porcentaje de recursos FORTAMUN recibidos por municipios y demarcaciones territoriales de la Ciudad de México</t>
  </si>
  <si>
    <t>FORTAMUN DF</t>
  </si>
  <si>
    <t>Id    174459</t>
  </si>
  <si>
    <t>ENERO - DICIEMBRE  2022</t>
  </si>
  <si>
    <t>AZCAPOTZALCO</t>
  </si>
  <si>
    <t>Mide el porcentaje  del gasto ejercido, respecto al monto total aprobado de FORTAMUN DF al municipio o demarcación territorial.</t>
  </si>
  <si>
    <t>(Gasto ejercido del FORTAMUN DF por el municipio o demarcación territorial / Monto anual aprobado del FORTAMUN DF al municipio o demarcación territorial)*100.</t>
  </si>
  <si>
    <t>Índice en el Ejercicio de Recursos</t>
  </si>
  <si>
    <t>Id    174145</t>
  </si>
  <si>
    <t>meta</t>
  </si>
  <si>
    <t>DENOMINADOR</t>
  </si>
  <si>
    <t>NUMERADOR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</si>
  <si>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</si>
  <si>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 xml:space="preserve">Mide la evolución de la dependencia financiera municipal o de la demarcación territorial, expresada como la importancia relativa del FORTAMUN DF en los ingresos propios. </t>
  </si>
  <si>
    <r>
      <rPr>
        <vertAlign val="superscript"/>
        <sz val="10"/>
        <color indexed="8"/>
        <rFont val="Adobe Caslon Pro"/>
        <family val="1"/>
      </rPr>
      <t>1_/</t>
    </r>
    <r>
      <rPr>
        <sz val="10"/>
        <color indexed="8"/>
        <rFont val="Adobe Caslon Pro"/>
        <family val="1"/>
      </rPr>
      <t xml:space="preserve"> Ingresos propios incluye impuestos por predial, nóminas y otros impuestos; y Otros como derechos, productos y aprovechamientos.</t>
    </r>
  </si>
  <si>
    <t>(Recursos ministrados del FORTAMUN DF al municipio o demarcación territorial / Ingresos propios registrados por el municipio o demarcación territorial del Distrito Federal)</t>
  </si>
  <si>
    <t>(2)</t>
  </si>
  <si>
    <t>(6)=(4/5)</t>
  </si>
  <si>
    <r>
      <t xml:space="preserve">Ingresos Propios Municipales </t>
    </r>
    <r>
      <rPr>
        <b/>
        <vertAlign val="superscript"/>
        <sz val="10"/>
        <color indexed="9"/>
        <rFont val="Adobe Caslon Pro"/>
        <family val="1"/>
      </rPr>
      <t>1_/</t>
    </r>
  </si>
  <si>
    <t>Recursos ministrados del FORTAMUN DF al municipio o demarcación</t>
  </si>
  <si>
    <t>(3)=(1/2)</t>
  </si>
  <si>
    <r>
      <t xml:space="preserve">Frecuencia de medición: </t>
    </r>
    <r>
      <rPr>
        <b/>
        <sz val="18"/>
        <color indexed="8"/>
        <rFont val="Adobe Caslon Pro"/>
      </rPr>
      <t>Semestral</t>
    </r>
  </si>
  <si>
    <t>Índice de Dependencia Financiera</t>
  </si>
  <si>
    <t>Anual</t>
  </si>
  <si>
    <t>[(Ingreso disponible municipal o de la demarcación territorial de la Ciudad de México en el año t / Ingreso disponible municipal o de la demarcación territorial de la Ciudad de México del año t-1)-1]*100</t>
  </si>
  <si>
    <r>
      <t xml:space="preserve">Frecuencia de medición: </t>
    </r>
    <r>
      <rPr>
        <b/>
        <sz val="18"/>
        <color indexed="8"/>
        <rFont val="Adobe Caslon Pro"/>
      </rPr>
      <t>ANUAL</t>
    </r>
  </si>
  <si>
    <t>Tasa de variación del ingreso disponible del municipio o demarcación territorial de la Ciudad de México</t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</si>
  <si>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</si>
  <si>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r>
      <rPr>
        <b/>
        <sz val="10"/>
        <color indexed="8"/>
        <rFont val="Adobe Caslon Pro"/>
        <family val="1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0"/>
        <color indexed="8"/>
        <rFont val="Adobe Caslon Pro"/>
        <family val="1"/>
      </rPr>
      <t>1_/</t>
    </r>
    <r>
      <rPr>
        <b/>
        <sz val="10"/>
        <color indexed="8"/>
        <rFont val="Adobe Caslon Pro"/>
        <family val="1"/>
      </rPr>
      <t xml:space="preserve"> </t>
    </r>
    <r>
      <rPr>
        <sz val="10"/>
        <color indexed="8"/>
        <rFont val="Adobe Caslon Pro"/>
        <family val="1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</si>
  <si>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Otros requerimientos</t>
  </si>
  <si>
    <t xml:space="preserve">Inversión </t>
  </si>
  <si>
    <t>Seguridad pública 3381</t>
  </si>
  <si>
    <t>Pagos por derechos de agua 3131</t>
  </si>
  <si>
    <r>
      <t xml:space="preserve">Obligaciones financieras </t>
    </r>
    <r>
      <rPr>
        <vertAlign val="superscript"/>
        <sz val="10"/>
        <color indexed="8"/>
        <rFont val="Adobe Caslon Pro"/>
        <family val="1"/>
      </rPr>
      <t>1_/</t>
    </r>
  </si>
  <si>
    <t>Destinos Prioritarios</t>
  </si>
  <si>
    <t>Gasto total ejercido del FORTAMUN DF</t>
  </si>
  <si>
    <t>% de recursos aplicados</t>
  </si>
  <si>
    <t>Total ejercidos</t>
  </si>
  <si>
    <t>Concepto</t>
  </si>
  <si>
    <r>
      <t xml:space="preserve">Frecuencia de medición: </t>
    </r>
    <r>
      <rPr>
        <b/>
        <sz val="16"/>
        <color indexed="8"/>
        <rFont val="Adobe Caslon Pro"/>
      </rPr>
      <t>ANUAL</t>
    </r>
  </si>
  <si>
    <t>Índice de Aplicación Prioritaria de Recursos</t>
  </si>
  <si>
    <t>Id    174458</t>
  </si>
  <si>
    <t>Proyectos de Contribución Directa Registrados en la MIDS</t>
  </si>
  <si>
    <t>Otros Proyectos Registrados en las MIDS</t>
  </si>
  <si>
    <t>OTROS</t>
  </si>
  <si>
    <t>Proyectos Complementarios Registrados en las MIDS</t>
  </si>
  <si>
    <t>DIRECTA</t>
  </si>
  <si>
    <t>( 3 ) = ( 1 / 2)*100</t>
  </si>
  <si>
    <r>
      <t xml:space="preserve">i </t>
    </r>
    <r>
      <rPr>
        <b/>
        <vertAlign val="superscript"/>
        <sz val="10"/>
        <color indexed="9"/>
        <rFont val="Adobe Caslon Pro"/>
        <family val="1"/>
      </rPr>
      <t>1_/</t>
    </r>
  </si>
  <si>
    <t xml:space="preserve">COMPLEMENTARIOS </t>
  </si>
  <si>
    <t>Denominador</t>
  </si>
  <si>
    <t>Numerador</t>
  </si>
  <si>
    <t>Proyección</t>
  </si>
  <si>
    <t>PROYECTOS</t>
  </si>
  <si>
    <t>FAIS</t>
  </si>
  <si>
    <t xml:space="preserve"> </t>
  </si>
  <si>
    <t>OK</t>
  </si>
  <si>
    <t>AA/DGODUyS/AD/049/2022</t>
  </si>
  <si>
    <t xml:space="preserve">Aplicación de Pintura en Infraestructura Educativa.
</t>
  </si>
  <si>
    <t>022NR1279</t>
  </si>
  <si>
    <t>TMP_DIF220402200786</t>
  </si>
  <si>
    <t>AA/DGODUyS/AD/048/2022</t>
  </si>
  <si>
    <t>Construcción de oficinas de la Dirección Ejecutiva de Seguimiento de Unidades Habitacionales.</t>
  </si>
  <si>
    <t>O22NR1276</t>
  </si>
  <si>
    <t>TMP_DIF220402200670</t>
  </si>
  <si>
    <t>DGAF/DCCM/AD/253/2022</t>
  </si>
  <si>
    <t>Adquisición de Validador de Boletos de Estacionamiento.</t>
  </si>
  <si>
    <t>A22NR0686</t>
  </si>
  <si>
    <t>TMP_DIF220402201182</t>
  </si>
  <si>
    <t>DGAF/DCCM/AD/245/2022</t>
  </si>
  <si>
    <t>Adquisición de Patrullas</t>
  </si>
  <si>
    <t>A22NR0684</t>
  </si>
  <si>
    <t>TMP_DIF220402201738</t>
  </si>
  <si>
    <t>DGAF/DCCM/AD/139/2022</t>
  </si>
  <si>
    <t>Adquisición de Equipos de Aire acondicionado para oficinas.</t>
  </si>
  <si>
    <t>A22NR0683</t>
  </si>
  <si>
    <t>TMP_DIF220402201325</t>
  </si>
  <si>
    <t>DGAF/DCCM/AD/142/2022</t>
  </si>
  <si>
    <t xml:space="preserve">DGAF/DCCM/ADC/255/2022                   </t>
  </si>
  <si>
    <t>Adquisición de Maquinaria, Equipo de Construcción e Industrial.</t>
  </si>
  <si>
    <t>A22NR0682</t>
  </si>
  <si>
    <t>TMP_DIF220402201217</t>
  </si>
  <si>
    <t>DGAF/DCCM/ADc/092/2022</t>
  </si>
  <si>
    <t>PULVERIZADOR HIDRÁULICO CON MOTOR B43 DE 16 CC. ENTREGA MÁXIMA DE PINTURA CON MOTOR A GASOLINA 1.5 GPM. TAMAÑO MÁXIMO DE BOQUILLA A UNA PISTOLA 038”, DOS PISTOLAS .38”, DOS PISTOLAS .028”.</t>
  </si>
  <si>
    <t>A22NR0566</t>
  </si>
  <si>
    <t>DIF220302138321</t>
  </si>
  <si>
    <t>DGAF/DCCM/AD/119/2022</t>
  </si>
  <si>
    <t>DGAF/DCCM/AD/079/2022</t>
  </si>
  <si>
    <t>AGUA POTABLE</t>
  </si>
  <si>
    <t>CONTRATO DE ADQUISICIÓN DE “LICENCIA DE SEGURIDAD PERIMETRAL (FIREWALL)” QUE SERÁ PARA DAR SEGURIDAD A LA RED INFORMÁTICA DE LA ALCALDÍA.</t>
  </si>
  <si>
    <t>A22NR0115</t>
  </si>
  <si>
    <t>DIF220202100352</t>
  </si>
  <si>
    <t>META TOTAL</t>
  </si>
  <si>
    <t>META AVANCE</t>
  </si>
  <si>
    <t>fotos</t>
  </si>
  <si>
    <t>contrato</t>
  </si>
  <si>
    <t>EJERCIDO</t>
  </si>
  <si>
    <t>DEVENGADO</t>
  </si>
  <si>
    <t>COMPROMETIDO</t>
  </si>
  <si>
    <t>Programado ENERO-SEPTIEMBRE 2022</t>
  </si>
  <si>
    <t>MODIFICADO</t>
  </si>
  <si>
    <t>ORIGINAL</t>
  </si>
  <si>
    <t>METAS ADECUADAS</t>
  </si>
  <si>
    <t>TIPO DE PROYECTO</t>
  </si>
  <si>
    <t>ADECUACIÓN PROPUESTA</t>
  </si>
  <si>
    <t>FOLIO</t>
  </si>
  <si>
    <t>No.</t>
  </si>
  <si>
    <t xml:space="preserve">PROYECTOS FORTAMUN 2022   </t>
  </si>
  <si>
    <t>AA/DGO/LP/026/2022</t>
  </si>
  <si>
    <t>AA/DGO/LP/025/2022</t>
  </si>
  <si>
    <t>AA/DGO/LP/023/2022</t>
  </si>
  <si>
    <t>AA/DGO/LP/022/2022</t>
  </si>
  <si>
    <t>AA/DGO/LP/021/2022</t>
  </si>
  <si>
    <t>AA/DGO/LP/020/2022</t>
  </si>
  <si>
    <t>AA/DGO/LP/019/2022</t>
  </si>
  <si>
    <t>57131</t>
  </si>
  <si>
    <t>REHABILITACIÓN DE LA SUPERFICIE DE RODAMIENTO EN CALLE FEDERICO DÁVALOS ENTRE CALLE MANUEL SALAZAR Y CALLE RAFAEL ALDUCÍN, PUEBLO SAN JUAN TLIHUACA - 57131</t>
  </si>
  <si>
    <t>DIF220202075508</t>
  </si>
  <si>
    <t>COMPLEMENTARIA</t>
  </si>
  <si>
    <t>PAVIMENTO</t>
  </si>
  <si>
    <t>REHABILITACIÓN DE LA SUPERFICIE DE RODAMIENTO EN CALLE FEDERICO DÁVALOS ENTRE CALLE MANUEL SALAZAR Y CALLE RAFAEL ALDUCÍN, PUEBLO SAN JUAN TLIHUACA</t>
  </si>
  <si>
    <t>57127</t>
  </si>
  <si>
    <t>REHABILITACIÓN DE LA SUPERFICIE DE RODAMIENTO EN CALLE JESÚS CAPISTRÁN ENTRE CALLE GRAL. JOAQUIN AMARO Y CALLE FRANCISCO SÁNCHEZ Y CALLE EMILIANO ZAPATA DE CALLE FRANCISCO SÁNCHEZ A FONDO DE LA CALLE, COL. SAN PEDRO XALPA - 57127</t>
  </si>
  <si>
    <t>DIF220202075507</t>
  </si>
  <si>
    <t>REHABILITACIÓN DE LA SUPERFICIE DE RODAMIENTO EN CALLE JESÚS CAPISTRÁN ENTRE CALLE JOAQUIN AMARO Y CALLE FRANCISCO SÁNCHEZ Y CALLE EMILIANO ZAPATA DE CALLE FRANCISCO SÁNCHEZ A FONDO DE LA CALLE, COL. SAN PEDRO XALPA</t>
  </si>
  <si>
    <t>57106</t>
  </si>
  <si>
    <t>REHABILITACIÓN DE LA INFRAESTRUCTURA DE LA RED DE DRENAJE SANITARIO EN CALLE FEDERICO DÁVALOS ENTRE CALLE MANUEL SALAZAR Y CALLE RAFAEL ALDUCÍN, PUEBLO SAN JUAN TLIHUACA - 57106</t>
  </si>
  <si>
    <t>DIF220202075503</t>
  </si>
  <si>
    <t>DRENAJE</t>
  </si>
  <si>
    <t>REHABILITACIÓN DE LA INFRAESTRUCTURA DE LA RED DE DRENAJE SANITARIO EN CALLE FEDERICO DÁVALOS ENTRE CALLE MANUEL SALAZAR Y CALLE RAFAEL ALDUCÍN, PUEBLO SAN JUAN TLIHUACA</t>
  </si>
  <si>
    <t>57092</t>
  </si>
  <si>
    <t>REHABILITACIÓN DE LA INFRAESTRUCTURA DE LA RED DE DRENAJE EN CALLE JESÚS CAPISTRÁN ENTRE CALLE ADRÍAN CASTREJÓN Y CALLE FRANCISCO SÁNCHEZ, COL. SAN PEDRO XALPA. - 57092</t>
  </si>
  <si>
    <t>DIF220202075500</t>
  </si>
  <si>
    <t>REHABILITACIÓN DE LA INFRAESTRUCTURA DE LA RED DE DRENAJE EN CALLE JESÚS CAPISTRÁN ENTRE CALLE JOAQUÍN AMARO Y CALLE FRANCISCO SÁNCHEZ, COL. SAN PEDRO XALPA.</t>
  </si>
  <si>
    <t>56859</t>
  </si>
  <si>
    <t>REHABILITACIÓN DE LA INFRAESTRUCTURA DE LA RED DE AGUA POTABLE EN CALLE FEDERICO DÁVALOS ENTRE CALLE MANUEL SALAZAR Y CALLE RAFAEL ALDUCÍN, PUEBLO SAN JUAN TLIHUACA - 56859</t>
  </si>
  <si>
    <t>DIF220202075469</t>
  </si>
  <si>
    <t>REHABILITACIÓN DE LA INFRAESTRUCTURA DE LA RED DE AGUA POTABLE EN CALLE FEDERICO DÁVALOS ENTRE CALLE MANUEL SALAZAR Y CALLE RAFAEL ALDUCÍN, PUEBLO SAN JUAN TLIHUACA</t>
  </si>
  <si>
    <t>56820</t>
  </si>
  <si>
    <t>REHABILITACIÓN DE LA INFRAESTRUCTURA DE LA RED DE AGUA POTABLE EN CALLE JESÚS CAPISTRÁN ENTRE CALZADA DE LAS ARMAS Y CALLE FRANCISCO SÁNCHEZ Y CALLE EMILIANO ZAPATA DE CALLE FRANCISCO SÁNCHEZ A FONDO DE LA CALLE, COL. SAN PEDRO XALPA. - 56820</t>
  </si>
  <si>
    <t>DIF220202075464</t>
  </si>
  <si>
    <t>REHABILITACIÓN DE LA INFRAESTRUCTURA DE LA RED DE AGUA POTABLE EN CALLE JESÚS CAPISTRÁN ENTRE CALZADA DE LAS ARMAS Y CALLE FRANCISCO SÁNCHEZ Y CALLE EMILIANO ZAPATA DE CALLE FRANCISCO SÁNCHEZ A FONDO DE LA CALLE, COL. SAN PEDRO XALPA.</t>
  </si>
  <si>
    <t>56626</t>
  </si>
  <si>
    <t>REHABILITACION DE LA INFRAESTRUCTURA DE LA RED DE DRENAJE EN 3RA. CDA. AMANTECATL, 3ER. CALLEJÓN GALEANA E INTERCONEXIÓN A RED GENERAL DE GALEANA CON CAMPO CANTEMOC, COL. SAN MIGUEL AMANTLA - 56626</t>
  </si>
  <si>
    <t>DIF220202075446</t>
  </si>
  <si>
    <t>REHABILITACION DE LA INFRAESTRUCTURA DE LA RED DE DRENAJE EN 3RA. CDA. AMANTECATL, 3ER. CALLEJÓN GALEANA E INTERCONEXIÓN A RED GENERAL DE GALEANA CON CAMPO CANTEMOC, COL. SAN MIGUEL AMANTLA</t>
  </si>
  <si>
    <t>33906</t>
  </si>
  <si>
    <t>333 Servicios de Consultoria Administrativa, Procesos, Técnica y en TIC - 33906</t>
  </si>
  <si>
    <t>DIF220202071946</t>
  </si>
  <si>
    <t>otros</t>
  </si>
  <si>
    <t>SERVICIO INTEGRAL DE APOYO PROFESIONAL PARA LA EVALUACIÓN DEL FONDO DE APORTACIONES PARA LA INFRAESTRUCTURA SOCIAL (FAIS)</t>
  </si>
  <si>
    <t>33889</t>
  </si>
  <si>
    <t>REHABILITACIÓN DE LA SUPERFICIE DE RODAMIENTO EN AV. MIGUEL HIDALGO ENTRE AV. DE LAS GRANJAS Y CALLE EL ROSARIO, COLONIAS SANTA BÁRBARA Y SANTA CATARINA - 33889</t>
  </si>
  <si>
    <t>DIF220202071941</t>
  </si>
  <si>
    <t>REHABILITACIÓN DE LA SUPERFICIE DE RODAMIENTO EN AV. MIGUEL HIDALGO ENTRE AV. DE LAS GRANJAS Y CALLE EL ROSARIO, COLONIAS SANTA BÁRBARA Y SANTA CATARINA</t>
  </si>
  <si>
    <t>33885</t>
  </si>
  <si>
    <t>REHABILITACIÓN DE LA SUPERFICIE DE RODAMIENTO DE LA CALLE SANTA CRUZ ATENCO, ENTRE CALLE MAR DEL NORTE Y NICHO RELIGIOSO, COL. SAN ALVARO - 33885</t>
  </si>
  <si>
    <t>DIF220202071939</t>
  </si>
  <si>
    <t>REHABILITACIÓN DE LA SUPERFICIE DE RODAMIENTO DE LA CALLE SANTA CRUZ ATENCO, ENTRE CALLE MAR DEL NORTE Y NICHO RELIGIOSO, COL. SAN ALVARO</t>
  </si>
  <si>
    <t>33847</t>
  </si>
  <si>
    <t>REHABILITACIÓN DE LA SUPERFCIE DE RODAMIENTO EN CALLE SAN SEBASTIÁN ENTRE CALLE CONFITERA Y CALLE 2, COL. SAN SEBASTIÁN. - 33847</t>
  </si>
  <si>
    <t>DIF220202071924</t>
  </si>
  <si>
    <t>REHABILITACIÓN DE LA SUPERFCIE DE RODAMIENTO EN CALLE SAN SEBASTIÁN ENTRE CALLE CONFITERA Y CALLE 2, COL. SAN SEBASTIÁN.</t>
  </si>
  <si>
    <t>33834</t>
  </si>
  <si>
    <t>REHABILITACIÓN DE LA INFRAESTRUCTURA DE LA RED DE DRENAJE SANITARIO EN CDA. SANTA CRUZ ATENCO, COL. SAN ALVARO - 33834</t>
  </si>
  <si>
    <t>DIF220202071919</t>
  </si>
  <si>
    <t>REHABILITACIÓN DE LA INFRAESTRUCTURA DE LA RED DE DRENAJE EN CALLE  SANTA CRUZ ATENCO, ENTRE CALLE MAR DEL NORTE Y NICHO RELIGIOSO, COL. SAN ALVARO</t>
  </si>
  <si>
    <t>33830</t>
  </si>
  <si>
    <t>REHABILITACIÓN DE LA INFRAESTRUCTURA DE LA RED DE DRENAJE EN CALLE SAN SEBASTIÁN ENTRE CALLE CONFITERA Y CALLE 2, COL. SAN SEBASTIÁN. - 33830</t>
  </si>
  <si>
    <t>DIF220202071915</t>
  </si>
  <si>
    <t>REHABILITACIÓN DE LA INFRAESTRUCTURA DE LA RED DE DRENAJE EN CALLE SAN SEBASTIÁN ENTRE CALLE CONFITERA Y CALLE 2, COL. SAN SEBASTIÁN.</t>
  </si>
  <si>
    <t>33761</t>
  </si>
  <si>
    <t>REHABILITACIÓN DE LA INFRAESTRUCTURA DE LA RED DE AGUA POTABLE EN CDA. SANTA CRUZ ATENCO, COL. SAN ÁLVARO - 33761</t>
  </si>
  <si>
    <t>DIF220202071891</t>
  </si>
  <si>
    <t>REHABILITACIÓN DE LA INFRAESTRUCTURA DE LA RED DE AGUA POTABLE EN CALLE  SANTA CRUZ ATENCO, ENTRE CALLE MAR DEL NORTE Y NICHO RELIGIOSO, COL. SAN ALVARO</t>
  </si>
  <si>
    <t>33720</t>
  </si>
  <si>
    <t>REHABILITACIÓN DE LA INFRAESTRUCTURA DE LA RED DE AGUA POTABLE EN CALLE SAN SEBASTIÁN ENTRE CALLE CONFITERA Y CALLE 2, COL. SAN SEBASTIÁN. - 33720</t>
  </si>
  <si>
    <t>DIF220202071884</t>
  </si>
  <si>
    <t>REHABILITACIÓN DE LA INFRAESTRUCTURA DE LA RED DE AGUA POTABLE EN CALLE SAN SEBASTIÁN ENTRE CALLE CONFITERA Y CALLE 2, COL. SAN SEBASTIÁN.</t>
  </si>
  <si>
    <t>33713</t>
  </si>
  <si>
    <t>REHABILITACIÓN DE LA INFRAESTRUCTURA DE LA RED DE DRENAJE EN CALLE CENTRAL SUR, ENTRE CALLE CUAUHTÉMOC Y CALLE 11 , COL. ALDAMA - 33713</t>
  </si>
  <si>
    <t>DIF220202071883</t>
  </si>
  <si>
    <t xml:space="preserve">REHABILITACIÓN DE LA INFRAESTRUCTURA DE LA RED DE DRENAJE EN CALLE CENTRAL SUR, ENTRE CALLE CUAUHTÉMOC Y CALLE 11 , COL. ALDANA </t>
  </si>
  <si>
    <t>33711</t>
  </si>
  <si>
    <t>REHABILITACIÓN DE LA INFRAESTRUCTURA DE LA RED DE DRENAJE EN CALLE NORTE 135 A, ENTRE AV. 5 DE MAYO Y CALLE UNO COL. PLENITUD - 33711</t>
  </si>
  <si>
    <t>DIF220202071882</t>
  </si>
  <si>
    <t>REHABILITACIÓN DE LA INFRAESTRUCTURA DE LA RED DE DRENAJE EN CALLE NORTE 135-A, ENTRE AV. 5 DE MAYO Y CALLE UNO COL. PLENITUD</t>
  </si>
  <si>
    <t>33709</t>
  </si>
  <si>
    <t>REHABILITACIÓN DE INFRAESTRUCTURA DE LA RED DE DRENAJE EN CALLE TEPETLAPA Y TLATECPAN ENTRE C. SAN ANDRES Y CEDROS, Y CALLE MAZAPA ENTRE CEDROS Y TLATECPAN, COL. SAN ANDRES. - 33709</t>
  </si>
  <si>
    <t>DIF220202071881</t>
  </si>
  <si>
    <t>REHABILITACIÓN DE INFRAESTRUCTURA DE LA RED DE DRENAJE EN CALLE TEPETLAPA Y TLATECPAN ENTRE C. SAN ANDRES Y CEDROS, Y CALLE MAZAPA ENTRE CEDROS Y TLATECPAN, COL. SAN ANDRES.</t>
  </si>
  <si>
    <t>33708</t>
  </si>
  <si>
    <t>REHABILITACION DE LA INFRAESTRUCTURA DE LA RED DE DRENAJE EN CALLE ACALTEPEC Y CALLE DEL SOL, COL. SANTIAGO AHUIZOTLA - 33708</t>
  </si>
  <si>
    <t>DIF220202071880</t>
  </si>
  <si>
    <t>REHABILITACION DE LA INFRAESTRUCTURA DE LA RED DE  DRENAJE EN CALLE ACALTEPEC Y CALLE DEL SOL, COL. SANTIAGO AHUIZOTLA</t>
  </si>
  <si>
    <t>33706</t>
  </si>
  <si>
    <t>REHABILITACIÓN DE LA INFRAESTRUCTURA DE LA RED DE DRENAJE EN CALLE ABRAHAM SÁNCHEZ, ENTRE CALZADA DE LA NARANJA Y CALLE FRANCISCO I. MADERO COL. AMP. SAN PEDRO XALPA. - 33706</t>
  </si>
  <si>
    <t>DIF220202071879</t>
  </si>
  <si>
    <t>REHABILITACIÓN DE LA INFRAESTRUCTURA DE LA RED DE DRENAJE EN CALLE ABRAHAM SÁNCHEZ, ENTRE CALZADA DE LA NARANJA Y CALLE FRANCISCO I. MADERO COL. AMP. SAN PEDRO XALPA.</t>
  </si>
  <si>
    <t>33705</t>
  </si>
  <si>
    <t>REHABILITACION DE LA INFRAESTRUCTURA DE LA RED DE AGUA POTABLE EN AV. BIÓLOGO MARTÍNEZ, COL. OBRERO POPULAR - 33705</t>
  </si>
  <si>
    <t>DIF220202071878</t>
  </si>
  <si>
    <t>REHABILITACION DE LA INFRAESTRUCTURA DE LA RED DE AGUA POTABLE EN CALLE BIÓLOGO MARTÍNEZ ENTRE CALZADA CAMARONES Y AV. CUITLAHUAC, COL. OBRERO POPULAR</t>
  </si>
  <si>
    <t>33703</t>
  </si>
  <si>
    <t>REHABILITACION DE LA INFRAESTRUCTURA DE LA RED DE AGUA POTABLE EN CALLE CATARINO BENAVIDES, COL. AMPLIACIÓN SAN PEDRO XALPA - 33703</t>
  </si>
  <si>
    <t>DIF220202071877</t>
  </si>
  <si>
    <t>REHABILITACION DE LA INFRAESTRUCTURA DE LA RED DE AGUA POTABLE DE CALLE CATARINO BENAVIDES ENTRE CALLE PLUTARCO ELÍAS CALLES Y CALLE ALONSO CAPETILLO, COL. AMPLIACIÓN SAN PEDRO XALPA</t>
  </si>
  <si>
    <t>33681</t>
  </si>
  <si>
    <t>REHABILITACION DE LA INFRAESTRUCTURA DE LA RED DE AGUA POTABLE EN AV. JOSÉ MARÍA MORELOS, COL. SAN ANDRÉS - 33681</t>
  </si>
  <si>
    <t>DIF220202071868</t>
  </si>
  <si>
    <t>REHABILITACION DE LA INFRAESTRUCTURA DE LA RED DE AGUA POTABLE EN AV. JOSÉ MARÍA MORELOS Y PAVÓN ENTRE AV. MIGUEL HIDALGO Y CALLE REFINERIA AZCAPOTZALCO, COL. SAN ANDRÉS</t>
  </si>
  <si>
    <t>CLC 10002580</t>
  </si>
  <si>
    <t>CLC 10002571</t>
  </si>
  <si>
    <t>CLC 10002570</t>
  </si>
  <si>
    <t>CLC 10002339</t>
  </si>
  <si>
    <t>CLC 10002338</t>
  </si>
  <si>
    <t>CLC 10002337</t>
  </si>
  <si>
    <t>CLC 10002336</t>
  </si>
  <si>
    <t>CLC 10002333</t>
  </si>
  <si>
    <t>CLC 10002332</t>
  </si>
  <si>
    <t>CLC 10002330</t>
  </si>
  <si>
    <t>CLC 10002329</t>
  </si>
  <si>
    <t>CLC 10002327</t>
  </si>
  <si>
    <t>CLC 10002312</t>
  </si>
  <si>
    <t>CLC 10002311</t>
  </si>
  <si>
    <t>CLC 10002308</t>
  </si>
  <si>
    <t>CLC 10002301</t>
  </si>
  <si>
    <t>CLC 10002300</t>
  </si>
  <si>
    <t>CLC 10002298</t>
  </si>
  <si>
    <t>CLC 10002295</t>
  </si>
  <si>
    <t>CLC 10002291</t>
  </si>
  <si>
    <t>CLC 10002283</t>
  </si>
  <si>
    <t>Programado ENERO-DIC 2022</t>
  </si>
  <si>
    <t>ID MID</t>
  </si>
  <si>
    <t>Octubre - Diciembre 2022</t>
  </si>
  <si>
    <t>PROYECTOS FAIS 2022         MID´s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</si>
</sst>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0000_-;\-* #,##0.00000_-;_-* &quot;-&quot;??_-;_-@_-"/>
    <numFmt numFmtId="167" formatCode="#,##0.0000"/>
    <numFmt numFmtId="168" formatCode="#,##0.00000"/>
    <numFmt numFmtId="169" formatCode="_-&quot;$&quot;* #,##0.00000_-;\-&quot;$&quot;* #,##0.00000_-;_-&quot;$&quot;* &quot;-&quot;??_-;_-@_-"/>
    <numFmt numFmtId="170" formatCode="#,##0_ ;\-#,##0\ "/>
    <numFmt numFmtId="171" formatCode="_-&quot;$&quot;* #,##0.00000000_-;\-&quot;$&quot;* #,##0.00000000_-;_-&quot;$&quot;* &quot;-&quot;??_-;_-@_-"/>
    <numFmt numFmtId="172" formatCode="0_ ;\-0\ 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dobe Caslon Pro"/>
      <family val="1"/>
    </font>
    <font>
      <sz val="10"/>
      <color theme="1"/>
      <name val="Adobe Caslon Pro"/>
      <family val="1"/>
    </font>
    <font>
      <sz val="10"/>
      <color theme="1"/>
      <name val="Calibri"/>
      <family val="2"/>
      <scheme val="minor"/>
    </font>
    <font>
      <b/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4"/>
      <color theme="1"/>
      <name val="Adobe Caslon Pro"/>
      <family val="1"/>
    </font>
    <font>
      <b/>
      <sz val="12"/>
      <color theme="1"/>
      <name val="Adobe Caslon Pro"/>
      <family val="1"/>
    </font>
    <font>
      <b/>
      <sz val="18"/>
      <color theme="1"/>
      <name val="Adobe Caslon Pro"/>
      <family val="1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color indexed="8"/>
      <name val="Adobe Caslon Pro"/>
      <family val="1"/>
    </font>
    <font>
      <sz val="10"/>
      <color indexed="8"/>
      <name val="Adobe Caslon Pro"/>
      <family val="1"/>
    </font>
    <font>
      <b/>
      <vertAlign val="superscript"/>
      <sz val="10"/>
      <color indexed="9"/>
      <name val="Adobe Caslon Pro"/>
      <family val="1"/>
    </font>
    <font>
      <b/>
      <sz val="18"/>
      <color indexed="8"/>
      <name val="Adobe Caslon Pro"/>
    </font>
    <font>
      <b/>
      <sz val="10"/>
      <color indexed="8"/>
      <name val="Adobe Caslon Pro"/>
      <family val="1"/>
    </font>
    <font>
      <b/>
      <sz val="10"/>
      <color theme="1"/>
      <name val="Adobe Caslon Pro"/>
    </font>
    <font>
      <b/>
      <sz val="16"/>
      <color indexed="8"/>
      <name val="Adobe Caslon Pro"/>
    </font>
    <font>
      <u/>
      <sz val="11"/>
      <color theme="10"/>
      <name val="Calibri"/>
      <family val="2"/>
      <scheme val="minor"/>
    </font>
    <font>
      <b/>
      <sz val="10"/>
      <name val="Adobe Caslon Pro"/>
      <family val="1"/>
    </font>
    <font>
      <sz val="10"/>
      <name val="Adobe Caslon Pro"/>
      <family val="1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rgb="FFC00000"/>
      <name val="Arial"/>
      <family val="2"/>
    </font>
    <font>
      <sz val="7"/>
      <name val="Arial"/>
      <family val="2"/>
    </font>
    <font>
      <b/>
      <sz val="11"/>
      <color rgb="FFC00000"/>
      <name val="Calibri"/>
      <family val="2"/>
      <scheme val="minor"/>
    </font>
    <font>
      <b/>
      <sz val="6"/>
      <name val="Arial"/>
      <family val="2"/>
    </font>
    <font>
      <b/>
      <sz val="6"/>
      <color theme="1"/>
      <name val="Arial"/>
      <family val="2"/>
    </font>
    <font>
      <sz val="6"/>
      <color rgb="FFC0000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11"/>
      <color rgb="FF0070C0"/>
      <name val="Arial"/>
      <family val="2"/>
    </font>
    <font>
      <sz val="11"/>
      <color rgb="FF333333"/>
      <name val="Source Sans Pro"/>
      <family val="2"/>
    </font>
    <font>
      <b/>
      <sz val="7"/>
      <name val="Arial"/>
      <family val="2"/>
    </font>
    <font>
      <b/>
      <sz val="7"/>
      <color rgb="FFC00000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7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left" wrapText="1"/>
    </xf>
    <xf numFmtId="2" fontId="16" fillId="0" borderId="0" xfId="0" applyNumberFormat="1" applyFont="1"/>
    <xf numFmtId="164" fontId="19" fillId="0" borderId="0" xfId="0" applyNumberFormat="1" applyFont="1" applyAlignment="1">
      <alignment horizontal="center"/>
    </xf>
    <xf numFmtId="43" fontId="18" fillId="0" borderId="0" xfId="1" applyFont="1" applyAlignment="1">
      <alignment horizontal="left" wrapText="1"/>
    </xf>
    <xf numFmtId="0" fontId="0" fillId="33" borderId="0" xfId="0" applyFill="1"/>
    <xf numFmtId="2" fontId="16" fillId="33" borderId="0" xfId="0" applyNumberFormat="1" applyFont="1" applyFill="1"/>
    <xf numFmtId="164" fontId="19" fillId="33" borderId="0" xfId="0" applyNumberFormat="1" applyFont="1" applyFill="1" applyAlignment="1">
      <alignment horizontal="center"/>
    </xf>
    <xf numFmtId="2" fontId="16" fillId="33" borderId="0" xfId="0" applyNumberFormat="1" applyFont="1" applyFill="1" applyAlignment="1">
      <alignment horizontal="center"/>
    </xf>
    <xf numFmtId="0" fontId="16" fillId="33" borderId="0" xfId="0" applyFont="1" applyFill="1"/>
    <xf numFmtId="0" fontId="16" fillId="33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34" borderId="0" xfId="0" applyFont="1" applyFill="1" applyAlignment="1">
      <alignment horizontal="center" wrapText="1"/>
    </xf>
    <xf numFmtId="0" fontId="20" fillId="0" borderId="0" xfId="0" applyFont="1"/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18" fillId="0" borderId="0" xfId="0" applyFont="1"/>
    <xf numFmtId="4" fontId="21" fillId="35" borderId="0" xfId="0" applyNumberFormat="1" applyFont="1" applyFill="1" applyAlignment="1">
      <alignment horizontal="center"/>
    </xf>
    <xf numFmtId="43" fontId="19" fillId="33" borderId="0" xfId="1" applyFont="1" applyFill="1" applyBorder="1" applyAlignment="1">
      <alignment horizontal="center"/>
    </xf>
    <xf numFmtId="0" fontId="19" fillId="0" borderId="0" xfId="0" applyFont="1"/>
    <xf numFmtId="0" fontId="22" fillId="36" borderId="0" xfId="0" quotePrefix="1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26" fillId="38" borderId="13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26" fillId="38" borderId="13" xfId="0" applyFont="1" applyFill="1" applyBorder="1" applyAlignment="1">
      <alignment horizontal="center" vertical="center"/>
    </xf>
    <xf numFmtId="0" fontId="26" fillId="38" borderId="15" xfId="0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27" fillId="39" borderId="16" xfId="1" applyFont="1" applyFill="1" applyBorder="1"/>
    <xf numFmtId="43" fontId="17" fillId="9" borderId="0" xfId="21" applyNumberFormat="1"/>
    <xf numFmtId="0" fontId="23" fillId="0" borderId="0" xfId="0" applyFont="1" applyAlignment="1">
      <alignment horizontal="center"/>
    </xf>
    <xf numFmtId="43" fontId="1" fillId="0" borderId="0" xfId="1" applyFont="1"/>
    <xf numFmtId="43" fontId="0" fillId="0" borderId="0" xfId="1" applyFont="1"/>
    <xf numFmtId="43" fontId="19" fillId="0" borderId="0" xfId="1" applyFont="1"/>
    <xf numFmtId="166" fontId="1" fillId="33" borderId="0" xfId="1" applyNumberFormat="1" applyFont="1" applyFill="1"/>
    <xf numFmtId="2" fontId="0" fillId="33" borderId="0" xfId="0" applyNumberFormat="1" applyFill="1"/>
    <xf numFmtId="164" fontId="19" fillId="33" borderId="0" xfId="0" applyNumberFormat="1" applyFont="1" applyFill="1" applyAlignment="1">
      <alignment horizontal="right"/>
    </xf>
    <xf numFmtId="4" fontId="19" fillId="33" borderId="0" xfId="0" applyNumberFormat="1" applyFont="1" applyFill="1" applyAlignment="1">
      <alignment horizontal="right"/>
    </xf>
    <xf numFmtId="43" fontId="19" fillId="33" borderId="0" xfId="1" applyFont="1" applyFill="1" applyBorder="1" applyAlignment="1">
      <alignment horizontal="right"/>
    </xf>
    <xf numFmtId="0" fontId="16" fillId="34" borderId="0" xfId="0" applyFont="1" applyFill="1" applyAlignment="1">
      <alignment horizontal="center"/>
    </xf>
    <xf numFmtId="43" fontId="19" fillId="0" borderId="11" xfId="0" applyNumberFormat="1" applyFont="1" applyBorder="1" applyAlignment="1">
      <alignment horizontal="center"/>
    </xf>
    <xf numFmtId="0" fontId="17" fillId="9" borderId="0" xfId="21"/>
    <xf numFmtId="167" fontId="21" fillId="35" borderId="0" xfId="0" applyNumberFormat="1" applyFont="1" applyFill="1" applyAlignment="1">
      <alignment horizontal="center"/>
    </xf>
    <xf numFmtId="43" fontId="19" fillId="0" borderId="0" xfId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left" vertical="top" wrapText="1" indent="2"/>
    </xf>
    <xf numFmtId="2" fontId="0" fillId="0" borderId="0" xfId="0" applyNumberFormat="1"/>
    <xf numFmtId="0" fontId="19" fillId="34" borderId="0" xfId="0" applyFont="1" applyFill="1" applyAlignment="1">
      <alignment horizontal="center" wrapText="1"/>
    </xf>
    <xf numFmtId="165" fontId="0" fillId="0" borderId="0" xfId="0" applyNumberFormat="1"/>
    <xf numFmtId="164" fontId="21" fillId="0" borderId="17" xfId="0" applyNumberFormat="1" applyFont="1" applyBorder="1" applyAlignment="1">
      <alignment horizontal="center" vertical="top" wrapText="1"/>
    </xf>
    <xf numFmtId="4" fontId="21" fillId="0" borderId="17" xfId="0" applyNumberFormat="1" applyFont="1" applyBorder="1" applyAlignment="1">
      <alignment horizontal="right" vertical="top" wrapText="1"/>
    </xf>
    <xf numFmtId="164" fontId="19" fillId="0" borderId="17" xfId="0" applyNumberFormat="1" applyFont="1" applyBorder="1" applyAlignment="1">
      <alignment horizontal="center" vertical="top" wrapText="1"/>
    </xf>
    <xf numFmtId="164" fontId="21" fillId="33" borderId="17" xfId="0" applyNumberFormat="1" applyFont="1" applyFill="1" applyBorder="1" applyAlignment="1">
      <alignment horizontal="right" vertical="top" wrapText="1"/>
    </xf>
    <xf numFmtId="0" fontId="21" fillId="33" borderId="17" xfId="0" applyFont="1" applyFill="1" applyBorder="1" applyAlignment="1">
      <alignment horizontal="left" vertical="top" wrapText="1"/>
    </xf>
    <xf numFmtId="164" fontId="21" fillId="0" borderId="0" xfId="0" applyNumberFormat="1" applyFont="1" applyAlignment="1">
      <alignment horizontal="center" vertical="top" wrapText="1"/>
    </xf>
    <xf numFmtId="43" fontId="33" fillId="0" borderId="0" xfId="1" applyFont="1" applyFill="1" applyBorder="1" applyAlignment="1">
      <alignment horizontal="right" vertical="top" wrapText="1"/>
    </xf>
    <xf numFmtId="164" fontId="19" fillId="33" borderId="0" xfId="0" applyNumberFormat="1" applyFont="1" applyFill="1" applyAlignment="1">
      <alignment horizontal="right" vertical="top" wrapText="1"/>
    </xf>
    <xf numFmtId="0" fontId="19" fillId="33" borderId="0" xfId="0" applyFont="1" applyFill="1" applyAlignment="1">
      <alignment horizontal="left" vertical="top" wrapText="1" indent="2"/>
    </xf>
    <xf numFmtId="43" fontId="33" fillId="0" borderId="0" xfId="1" applyFont="1" applyFill="1" applyBorder="1" applyAlignment="1">
      <alignment horizontal="center" vertical="top" wrapText="1"/>
    </xf>
    <xf numFmtId="4" fontId="19" fillId="0" borderId="0" xfId="0" applyNumberFormat="1" applyFont="1" applyAlignment="1">
      <alignment horizontal="right" vertical="top" wrapText="1"/>
    </xf>
    <xf numFmtId="43" fontId="21" fillId="0" borderId="0" xfId="1" applyFont="1" applyBorder="1" applyAlignment="1">
      <alignment horizontal="center" vertical="top" wrapText="1"/>
    </xf>
    <xf numFmtId="4" fontId="21" fillId="35" borderId="0" xfId="0" applyNumberFormat="1" applyFont="1" applyFill="1" applyAlignment="1">
      <alignment horizontal="center" vertical="top" wrapText="1"/>
    </xf>
    <xf numFmtId="4" fontId="21" fillId="0" borderId="0" xfId="0" applyNumberFormat="1" applyFont="1" applyAlignment="1">
      <alignment horizontal="right" vertical="top" wrapText="1"/>
    </xf>
    <xf numFmtId="168" fontId="21" fillId="35" borderId="0" xfId="0" applyNumberFormat="1" applyFont="1" applyFill="1" applyAlignment="1">
      <alignment horizontal="center" vertical="top" wrapText="1"/>
    </xf>
    <xf numFmtId="164" fontId="21" fillId="33" borderId="0" xfId="0" applyNumberFormat="1" applyFont="1" applyFill="1" applyAlignment="1">
      <alignment horizontal="right" vertical="top" wrapText="1"/>
    </xf>
    <xf numFmtId="0" fontId="21" fillId="33" borderId="0" xfId="0" applyFont="1" applyFill="1" applyAlignment="1">
      <alignment horizontal="justify" vertical="top" wrapText="1"/>
    </xf>
    <xf numFmtId="0" fontId="22" fillId="36" borderId="0" xfId="0" applyFont="1" applyFill="1" applyAlignment="1">
      <alignment horizontal="center" vertical="top" wrapText="1"/>
    </xf>
    <xf numFmtId="0" fontId="22" fillId="36" borderId="0" xfId="0" applyFont="1" applyFill="1" applyAlignment="1">
      <alignment horizontal="center" wrapText="1"/>
    </xf>
    <xf numFmtId="0" fontId="22" fillId="36" borderId="12" xfId="0" applyFont="1" applyFill="1" applyBorder="1" applyAlignment="1">
      <alignment horizontal="center" vertical="center" wrapText="1"/>
    </xf>
    <xf numFmtId="0" fontId="26" fillId="38" borderId="13" xfId="0" applyFont="1" applyFill="1" applyBorder="1"/>
    <xf numFmtId="0" fontId="26" fillId="38" borderId="15" xfId="0" applyFont="1" applyFill="1" applyBorder="1" applyAlignment="1">
      <alignment horizontal="center"/>
    </xf>
    <xf numFmtId="0" fontId="26" fillId="38" borderId="14" xfId="0" applyFont="1" applyFill="1" applyBorder="1" applyAlignment="1">
      <alignment vertical="center"/>
    </xf>
    <xf numFmtId="0" fontId="35" fillId="0" borderId="0" xfId="45"/>
    <xf numFmtId="164" fontId="36" fillId="0" borderId="0" xfId="0" applyNumberFormat="1" applyFont="1" applyAlignment="1">
      <alignment horizontal="center"/>
    </xf>
    <xf numFmtId="0" fontId="19" fillId="40" borderId="0" xfId="0" applyFont="1" applyFill="1" applyAlignment="1">
      <alignment horizontal="left" vertical="center" wrapText="1"/>
    </xf>
    <xf numFmtId="0" fontId="21" fillId="40" borderId="0" xfId="0" applyFont="1" applyFill="1" applyAlignment="1">
      <alignment horizontal="left" vertical="center" wrapText="1"/>
    </xf>
    <xf numFmtId="4" fontId="36" fillId="35" borderId="0" xfId="0" applyNumberFormat="1" applyFont="1" applyFill="1" applyAlignment="1">
      <alignment horizontal="center"/>
    </xf>
    <xf numFmtId="164" fontId="36" fillId="35" borderId="0" xfId="0" applyNumberFormat="1" applyFont="1" applyFill="1" applyAlignment="1">
      <alignment horizontal="right" indent="2"/>
    </xf>
    <xf numFmtId="164" fontId="36" fillId="0" borderId="0" xfId="0" applyNumberFormat="1" applyFont="1"/>
    <xf numFmtId="164" fontId="0" fillId="0" borderId="11" xfId="0" applyNumberFormat="1" applyBorder="1"/>
    <xf numFmtId="164" fontId="37" fillId="0" borderId="18" xfId="0" applyNumberFormat="1" applyFont="1" applyBorder="1" applyAlignment="1">
      <alignment horizontal="center"/>
    </xf>
    <xf numFmtId="164" fontId="37" fillId="0" borderId="18" xfId="0" applyNumberFormat="1" applyFont="1" applyBorder="1" applyAlignment="1">
      <alignment horizontal="right" indent="6"/>
    </xf>
    <xf numFmtId="3" fontId="37" fillId="0" borderId="18" xfId="0" applyNumberFormat="1" applyFont="1" applyBorder="1" applyAlignment="1">
      <alignment horizontal="center"/>
    </xf>
    <xf numFmtId="164" fontId="38" fillId="0" borderId="0" xfId="0" applyNumberFormat="1" applyFont="1"/>
    <xf numFmtId="4" fontId="37" fillId="0" borderId="19" xfId="0" applyNumberFormat="1" applyFont="1" applyBorder="1" applyAlignment="1">
      <alignment horizontal="center"/>
    </xf>
    <xf numFmtId="3" fontId="37" fillId="0" borderId="19" xfId="0" applyNumberFormat="1" applyFont="1" applyBorder="1" applyAlignment="1">
      <alignment horizontal="center"/>
    </xf>
    <xf numFmtId="0" fontId="0" fillId="0" borderId="16" xfId="0" applyBorder="1"/>
    <xf numFmtId="0" fontId="39" fillId="0" borderId="0" xfId="0" applyFont="1"/>
    <xf numFmtId="164" fontId="38" fillId="33" borderId="0" xfId="0" applyNumberFormat="1" applyFont="1" applyFill="1"/>
    <xf numFmtId="4" fontId="37" fillId="41" borderId="19" xfId="0" applyNumberFormat="1" applyFont="1" applyFill="1" applyBorder="1" applyAlignment="1">
      <alignment horizontal="center"/>
    </xf>
    <xf numFmtId="3" fontId="37" fillId="41" borderId="19" xfId="0" applyNumberFormat="1" applyFont="1" applyFill="1" applyBorder="1" applyAlignment="1">
      <alignment horizontal="center"/>
    </xf>
    <xf numFmtId="0" fontId="22" fillId="36" borderId="0" xfId="0" applyFont="1" applyFill="1" applyAlignment="1">
      <alignment horizontal="center"/>
    </xf>
    <xf numFmtId="0" fontId="22" fillId="36" borderId="0" xfId="0" quotePrefix="1" applyFont="1" applyFill="1" applyAlignment="1">
      <alignment horizontal="center" wrapText="1"/>
    </xf>
    <xf numFmtId="0" fontId="22" fillId="36" borderId="0" xfId="0" applyFont="1" applyFill="1" applyAlignment="1">
      <alignment horizontal="center" wrapText="1"/>
    </xf>
    <xf numFmtId="0" fontId="21" fillId="0" borderId="0" xfId="0" applyFont="1" applyAlignment="1">
      <alignment horizontal="right"/>
    </xf>
    <xf numFmtId="0" fontId="0" fillId="42" borderId="0" xfId="0" applyFill="1" applyAlignment="1">
      <alignment horizontal="center"/>
    </xf>
    <xf numFmtId="0" fontId="40" fillId="0" borderId="0" xfId="0" applyFont="1" applyAlignment="1">
      <alignment horizontal="center"/>
    </xf>
    <xf numFmtId="0" fontId="26" fillId="38" borderId="16" xfId="0" applyFont="1" applyFill="1" applyBorder="1" applyAlignment="1">
      <alignment horizontal="center"/>
    </xf>
    <xf numFmtId="0" fontId="41" fillId="0" borderId="0" xfId="0" applyFont="1" applyAlignment="1">
      <alignment horizontal="justify" vertical="center"/>
    </xf>
    <xf numFmtId="44" fontId="41" fillId="0" borderId="0" xfId="2" applyFont="1" applyAlignment="1">
      <alignment horizontal="center" vertical="center"/>
    </xf>
    <xf numFmtId="0" fontId="42" fillId="43" borderId="0" xfId="0" applyFont="1" applyFill="1" applyAlignment="1">
      <alignment horizontal="justify" vertical="center"/>
    </xf>
    <xf numFmtId="0" fontId="42" fillId="43" borderId="0" xfId="0" applyFont="1" applyFill="1" applyAlignment="1">
      <alignment horizontal="center" vertical="center"/>
    </xf>
    <xf numFmtId="0" fontId="42" fillId="44" borderId="0" xfId="0" applyFont="1" applyFill="1" applyAlignment="1">
      <alignment horizontal="justify" vertical="center"/>
    </xf>
    <xf numFmtId="0" fontId="41" fillId="44" borderId="0" xfId="0" applyFont="1" applyFill="1" applyAlignment="1">
      <alignment horizontal="center" vertical="center"/>
    </xf>
    <xf numFmtId="0" fontId="43" fillId="44" borderId="0" xfId="0" applyFont="1" applyFill="1" applyAlignment="1">
      <alignment horizontal="justify" vertical="center"/>
    </xf>
    <xf numFmtId="44" fontId="41" fillId="0" borderId="0" xfId="2" applyFont="1" applyFill="1" applyAlignment="1">
      <alignment horizontal="center" vertical="center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44" fontId="44" fillId="0" borderId="0" xfId="2" applyFont="1" applyFill="1" applyAlignment="1">
      <alignment horizontal="center" vertical="center"/>
    </xf>
    <xf numFmtId="169" fontId="41" fillId="0" borderId="20" xfId="2" applyNumberFormat="1" applyFont="1" applyFill="1" applyBorder="1" applyAlignment="1">
      <alignment horizontal="center" vertical="center" wrapText="1"/>
    </xf>
    <xf numFmtId="2" fontId="41" fillId="0" borderId="20" xfId="2" applyNumberFormat="1" applyFont="1" applyFill="1" applyBorder="1" applyAlignment="1">
      <alignment horizontal="center" vertical="center" wrapText="1"/>
    </xf>
    <xf numFmtId="44" fontId="44" fillId="0" borderId="20" xfId="2" applyFont="1" applyFill="1" applyBorder="1" applyAlignment="1">
      <alignment horizontal="center" vertical="center" wrapText="1"/>
    </xf>
    <xf numFmtId="44" fontId="41" fillId="0" borderId="20" xfId="2" applyFont="1" applyFill="1" applyBorder="1" applyAlignment="1">
      <alignment horizontal="center" vertical="center"/>
    </xf>
    <xf numFmtId="44" fontId="41" fillId="0" borderId="20" xfId="2" applyFont="1" applyFill="1" applyBorder="1" applyAlignment="1">
      <alignment horizontal="center" vertical="center" wrapText="1"/>
    </xf>
    <xf numFmtId="170" fontId="41" fillId="0" borderId="20" xfId="1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center" vertical="center"/>
    </xf>
    <xf numFmtId="44" fontId="47" fillId="0" borderId="20" xfId="2" applyFont="1" applyFill="1" applyBorder="1" applyAlignment="1">
      <alignment horizontal="center" vertical="center"/>
    </xf>
    <xf numFmtId="44" fontId="41" fillId="0" borderId="20" xfId="2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44" fontId="50" fillId="0" borderId="21" xfId="2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4" fontId="54" fillId="0" borderId="16" xfId="2" applyFont="1" applyFill="1" applyBorder="1" applyAlignment="1">
      <alignment horizontal="center" vertical="center"/>
    </xf>
    <xf numFmtId="0" fontId="55" fillId="44" borderId="0" xfId="0" applyFont="1" applyFill="1" applyAlignment="1">
      <alignment horizontal="justify" vertical="center"/>
    </xf>
    <xf numFmtId="171" fontId="41" fillId="0" borderId="0" xfId="2" applyNumberFormat="1" applyFont="1" applyAlignment="1">
      <alignment horizontal="center" vertical="center"/>
    </xf>
    <xf numFmtId="0" fontId="56" fillId="0" borderId="0" xfId="0" applyFont="1"/>
    <xf numFmtId="44" fontId="57" fillId="0" borderId="0" xfId="2" applyFont="1" applyAlignment="1">
      <alignment horizontal="center" vertical="center"/>
    </xf>
    <xf numFmtId="44" fontId="44" fillId="0" borderId="0" xfId="2" applyFont="1" applyAlignment="1">
      <alignment horizontal="center" vertical="center"/>
    </xf>
    <xf numFmtId="44" fontId="57" fillId="0" borderId="0" xfId="2" applyFont="1" applyFill="1" applyAlignment="1">
      <alignment horizontal="center" vertical="center"/>
    </xf>
    <xf numFmtId="169" fontId="41" fillId="0" borderId="0" xfId="2" applyNumberFormat="1" applyFont="1" applyFill="1" applyAlignment="1">
      <alignment horizontal="center" vertical="center"/>
    </xf>
    <xf numFmtId="43" fontId="41" fillId="0" borderId="0" xfId="0" applyNumberFormat="1" applyFont="1" applyAlignment="1">
      <alignment horizontal="justify" vertical="center"/>
    </xf>
    <xf numFmtId="44" fontId="48" fillId="0" borderId="0" xfId="2" applyFont="1" applyFill="1" applyBorder="1" applyAlignment="1">
      <alignment horizontal="center" vertical="center" wrapText="1"/>
    </xf>
    <xf numFmtId="44" fontId="41" fillId="0" borderId="0" xfId="2" applyFont="1" applyFill="1" applyBorder="1" applyAlignment="1">
      <alignment horizontal="center" vertical="center" wrapText="1"/>
    </xf>
    <xf numFmtId="9" fontId="41" fillId="0" borderId="20" xfId="3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justify" vertical="center" wrapText="1"/>
    </xf>
    <xf numFmtId="44" fontId="47" fillId="0" borderId="20" xfId="2" applyFont="1" applyFill="1" applyBorder="1" applyAlignment="1">
      <alignment horizontal="center" vertical="center" wrapText="1"/>
    </xf>
    <xf numFmtId="43" fontId="41" fillId="0" borderId="20" xfId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center" vertical="center"/>
    </xf>
    <xf numFmtId="44" fontId="57" fillId="0" borderId="0" xfId="2" applyFont="1" applyFill="1" applyBorder="1" applyAlignment="1">
      <alignment horizontal="center" vertical="center" wrapText="1"/>
    </xf>
    <xf numFmtId="44" fontId="44" fillId="0" borderId="0" xfId="2" applyFont="1" applyFill="1" applyBorder="1" applyAlignment="1">
      <alignment horizontal="center" vertical="center" wrapText="1"/>
    </xf>
    <xf numFmtId="43" fontId="59" fillId="0" borderId="0" xfId="0" applyNumberFormat="1" applyFont="1" applyAlignment="1">
      <alignment horizontal="justify" vertical="center"/>
    </xf>
    <xf numFmtId="172" fontId="44" fillId="0" borderId="0" xfId="2" applyNumberFormat="1" applyFont="1" applyFill="1" applyBorder="1" applyAlignment="1">
      <alignment horizontal="center" vertical="center" wrapText="1"/>
    </xf>
    <xf numFmtId="44" fontId="50" fillId="0" borderId="0" xfId="2" applyFont="1" applyFill="1" applyAlignment="1">
      <alignment horizontal="center" vertical="center"/>
    </xf>
    <xf numFmtId="44" fontId="57" fillId="0" borderId="0" xfId="2" applyFont="1" applyFill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44" fontId="27" fillId="0" borderId="0" xfId="2" applyFont="1" applyFill="1" applyAlignment="1">
      <alignment horizontal="center" vertical="center"/>
    </xf>
    <xf numFmtId="171" fontId="41" fillId="0" borderId="0" xfId="2" applyNumberFormat="1" applyFont="1" applyFill="1" applyAlignment="1">
      <alignment horizontal="center" vertical="center"/>
    </xf>
  </cellXfs>
  <cellStyles count="46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" xfId="45" builtinId="8"/>
    <cellStyle name="Incorrecto" xfId="10" builtinId="27" customBuiltin="1"/>
    <cellStyle name="Millares" xfId="1" builtinId="3"/>
    <cellStyle name="Moneda" xfId="2" builtinId="4"/>
    <cellStyle name="Neutral" xfId="11" builtinId="28" customBuiltin="1"/>
    <cellStyle name="Normal" xfId="0" builtinId="0"/>
    <cellStyle name="Notas" xfId="18" builtinId="10" customBuiltin="1"/>
    <cellStyle name="Porcentaje" xfId="3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7</xdr:col>
      <xdr:colOff>583565</xdr:colOff>
      <xdr:row>4</xdr:row>
      <xdr:rowOff>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3C15EC9A-9961-41D1-B4F2-CF949ED0E58F}"/>
            </a:ext>
          </a:extLst>
        </xdr:cNvPr>
        <xdr:cNvSpPr txBox="1"/>
      </xdr:nvSpPr>
      <xdr:spPr>
        <a:xfrm>
          <a:off x="1524000" y="0"/>
          <a:ext cx="4393565" cy="79248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1152524</xdr:colOff>
      <xdr:row>0</xdr:row>
      <xdr:rowOff>0</xdr:rowOff>
    </xdr:from>
    <xdr:to>
      <xdr:col>10</xdr:col>
      <xdr:colOff>514349</xdr:colOff>
      <xdr:row>6</xdr:row>
      <xdr:rowOff>76200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603530F9-90DE-4045-A14C-3DD459DBC8E4}"/>
            </a:ext>
          </a:extLst>
        </xdr:cNvPr>
        <xdr:cNvSpPr txBox="1"/>
      </xdr:nvSpPr>
      <xdr:spPr>
        <a:xfrm>
          <a:off x="2285999" y="0"/>
          <a:ext cx="5848350" cy="12192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Alcaldía Azcapotzalco                                                                                  </a:t>
          </a:r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 Dirección de Finanzas    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398318</xdr:colOff>
      <xdr:row>0</xdr:row>
      <xdr:rowOff>0</xdr:rowOff>
    </xdr:from>
    <xdr:to>
      <xdr:col>5</xdr:col>
      <xdr:colOff>121227</xdr:colOff>
      <xdr:row>6</xdr:row>
      <xdr:rowOff>147205</xdr:rowOff>
    </xdr:to>
    <xdr:sp macro="" textlink="">
      <xdr:nvSpPr>
        <xdr:cNvPr id="2" name="Cuadro de texto 4">
          <a:extLst>
            <a:ext uri="{FF2B5EF4-FFF2-40B4-BE49-F238E27FC236}">
              <a16:creationId xmlns:a16="http://schemas.microsoft.com/office/drawing/2014/main" id="{BBDA522B-94E5-469F-BAAE-BD7DCD2241A5}"/>
            </a:ext>
          </a:extLst>
        </xdr:cNvPr>
        <xdr:cNvSpPr txBox="1"/>
      </xdr:nvSpPr>
      <xdr:spPr>
        <a:xfrm>
          <a:off x="1922318" y="0"/>
          <a:ext cx="2008909" cy="129020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Alcaldía Azcapotzalco                                                                                 </a:t>
          </a:r>
        </a:p>
        <a:p>
          <a:r>
            <a:rPr lang="es-ES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General de Administración y Finanzas                           </a:t>
          </a:r>
        </a:p>
        <a:p>
          <a:r>
            <a:rPr lang="es-MX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Dirección de Finanzas    </a:t>
          </a:r>
          <a:endParaRPr lang="es-MX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                                       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            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r>
            <a:rPr lang="es-MX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MX" sz="12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8"/>
  <sheetViews>
    <sheetView tabSelected="1" workbookViewId="0">
      <selection activeCell="Q8" sqref="Q8"/>
    </sheetView>
  </sheetViews>
  <sheetFormatPr baseColWidth="10" defaultRowHeight="15"/>
  <cols>
    <col min="15" max="16" width="13.7109375" bestFit="1" customWidth="1"/>
    <col min="17" max="17" width="22" bestFit="1" customWidth="1"/>
    <col min="18" max="18" width="14.42578125" bestFit="1" customWidth="1"/>
    <col min="19" max="21" width="13.7109375" bestFit="1" customWidth="1"/>
    <col min="22" max="22" width="9.5703125" bestFit="1" customWidth="1"/>
  </cols>
  <sheetData>
    <row r="5" spans="1:28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</row>
    <row r="6" spans="1:28">
      <c r="A6">
        <v>9</v>
      </c>
      <c r="B6">
        <v>2</v>
      </c>
      <c r="C6">
        <v>1</v>
      </c>
      <c r="D6">
        <v>2022</v>
      </c>
      <c r="E6">
        <v>2</v>
      </c>
      <c r="F6">
        <v>33</v>
      </c>
      <c r="G6" t="s">
        <v>24</v>
      </c>
      <c r="H6">
        <v>4</v>
      </c>
      <c r="I6" t="s">
        <v>25</v>
      </c>
      <c r="J6">
        <v>1</v>
      </c>
      <c r="K6">
        <v>1276230.21</v>
      </c>
      <c r="L6">
        <v>0</v>
      </c>
    </row>
    <row r="7" spans="1:28">
      <c r="A7">
        <v>9</v>
      </c>
      <c r="B7">
        <v>2</v>
      </c>
      <c r="C7">
        <v>2</v>
      </c>
      <c r="D7">
        <v>2022</v>
      </c>
      <c r="E7">
        <v>2</v>
      </c>
      <c r="F7">
        <v>33</v>
      </c>
      <c r="G7" t="s">
        <v>24</v>
      </c>
      <c r="H7">
        <v>4</v>
      </c>
      <c r="I7" t="s">
        <v>25</v>
      </c>
      <c r="J7">
        <v>1</v>
      </c>
      <c r="M7">
        <v>2</v>
      </c>
      <c r="N7">
        <v>339</v>
      </c>
      <c r="O7" t="s">
        <v>26</v>
      </c>
      <c r="P7" s="1">
        <v>1473505.53</v>
      </c>
      <c r="Q7" s="1">
        <v>1473505.53</v>
      </c>
      <c r="R7" s="1">
        <v>1473505.53</v>
      </c>
      <c r="S7" s="1">
        <v>1473505.53</v>
      </c>
      <c r="T7" t="s">
        <v>26</v>
      </c>
      <c r="U7" t="s">
        <v>26</v>
      </c>
    </row>
    <row r="8" spans="1:28">
      <c r="A8">
        <v>9</v>
      </c>
      <c r="B8">
        <v>2</v>
      </c>
      <c r="C8">
        <v>2</v>
      </c>
      <c r="D8">
        <v>2022</v>
      </c>
      <c r="E8">
        <v>2</v>
      </c>
      <c r="F8">
        <v>33</v>
      </c>
      <c r="G8" t="s">
        <v>24</v>
      </c>
      <c r="H8">
        <v>4</v>
      </c>
      <c r="I8" t="s">
        <v>25</v>
      </c>
      <c r="J8">
        <v>1</v>
      </c>
      <c r="M8">
        <v>2</v>
      </c>
      <c r="N8">
        <v>614</v>
      </c>
      <c r="O8" s="1">
        <v>31238303</v>
      </c>
      <c r="P8" s="1">
        <v>48634066.960000001</v>
      </c>
      <c r="Q8" s="1">
        <v>48634066.960000001</v>
      </c>
      <c r="R8" s="1">
        <v>48602972.57</v>
      </c>
      <c r="S8" s="1">
        <v>48602972.57</v>
      </c>
      <c r="T8" s="1">
        <v>30254056.940000001</v>
      </c>
      <c r="U8" s="1">
        <v>30254056.940000001</v>
      </c>
      <c r="X8" t="s">
        <v>27</v>
      </c>
      <c r="AA8" s="1">
        <v>990721.61</v>
      </c>
    </row>
    <row r="9" spans="1:28">
      <c r="A9">
        <v>9</v>
      </c>
      <c r="B9">
        <v>2</v>
      </c>
      <c r="C9">
        <v>2</v>
      </c>
      <c r="D9">
        <v>2022</v>
      </c>
      <c r="E9">
        <v>2</v>
      </c>
      <c r="F9">
        <v>33</v>
      </c>
      <c r="G9" t="s">
        <v>24</v>
      </c>
      <c r="H9">
        <v>4</v>
      </c>
      <c r="I9" t="s">
        <v>25</v>
      </c>
      <c r="J9">
        <v>1</v>
      </c>
      <c r="M9">
        <v>1</v>
      </c>
      <c r="N9">
        <v>799</v>
      </c>
      <c r="O9" t="s">
        <v>26</v>
      </c>
      <c r="P9" s="1">
        <v>285508.59999999998</v>
      </c>
      <c r="Q9" s="1">
        <v>285508.59999999998</v>
      </c>
      <c r="R9" t="s">
        <v>26</v>
      </c>
      <c r="S9" t="s">
        <v>26</v>
      </c>
      <c r="T9" t="s">
        <v>26</v>
      </c>
      <c r="U9" t="s">
        <v>26</v>
      </c>
      <c r="X9" t="s">
        <v>28</v>
      </c>
      <c r="AA9" s="1">
        <v>285508.59999999998</v>
      </c>
      <c r="AB9" s="1">
        <v>1276230.21</v>
      </c>
    </row>
    <row r="10" spans="1:28">
      <c r="A10">
        <v>9</v>
      </c>
      <c r="B10">
        <v>2</v>
      </c>
      <c r="C10">
        <v>1</v>
      </c>
      <c r="D10">
        <v>2022</v>
      </c>
      <c r="E10">
        <v>2</v>
      </c>
      <c r="F10">
        <v>33</v>
      </c>
      <c r="G10" t="s">
        <v>24</v>
      </c>
      <c r="H10">
        <v>5</v>
      </c>
      <c r="I10" t="s">
        <v>29</v>
      </c>
      <c r="J10">
        <v>1</v>
      </c>
      <c r="K10">
        <v>2087363.09</v>
      </c>
      <c r="L10">
        <v>0</v>
      </c>
    </row>
    <row r="11" spans="1:28">
      <c r="A11">
        <v>9</v>
      </c>
      <c r="B11">
        <v>2</v>
      </c>
      <c r="C11">
        <v>2</v>
      </c>
      <c r="D11">
        <v>2022</v>
      </c>
      <c r="E11">
        <v>2</v>
      </c>
      <c r="F11">
        <v>33</v>
      </c>
      <c r="G11" t="s">
        <v>24</v>
      </c>
      <c r="H11">
        <v>5</v>
      </c>
      <c r="I11" t="s">
        <v>29</v>
      </c>
      <c r="J11">
        <v>1</v>
      </c>
      <c r="M11">
        <v>1</v>
      </c>
      <c r="N11">
        <v>211</v>
      </c>
      <c r="O11" s="1">
        <v>2695454</v>
      </c>
      <c r="P11" s="1">
        <v>490000</v>
      </c>
      <c r="Q11" s="1">
        <v>490000</v>
      </c>
      <c r="R11" s="1">
        <v>489969.33</v>
      </c>
      <c r="S11" s="1">
        <v>489969.33</v>
      </c>
      <c r="T11" s="1">
        <v>489969.33</v>
      </c>
      <c r="U11" s="1">
        <v>489969.33</v>
      </c>
    </row>
    <row r="12" spans="1:28">
      <c r="A12">
        <v>9</v>
      </c>
      <c r="B12">
        <v>2</v>
      </c>
      <c r="C12">
        <v>2</v>
      </c>
      <c r="D12">
        <v>2022</v>
      </c>
      <c r="E12">
        <v>2</v>
      </c>
      <c r="F12">
        <v>33</v>
      </c>
      <c r="G12" t="s">
        <v>24</v>
      </c>
      <c r="H12">
        <v>5</v>
      </c>
      <c r="I12" t="s">
        <v>29</v>
      </c>
      <c r="J12">
        <v>1</v>
      </c>
      <c r="M12">
        <v>2</v>
      </c>
      <c r="N12">
        <v>211</v>
      </c>
      <c r="O12" s="1">
        <v>1110000</v>
      </c>
      <c r="P12" s="1">
        <v>1110000</v>
      </c>
      <c r="Q12" s="1">
        <v>1110000</v>
      </c>
      <c r="R12" s="1">
        <v>1109930.51</v>
      </c>
      <c r="S12" s="1">
        <v>1109930.51</v>
      </c>
      <c r="T12" s="1">
        <v>1109930.51</v>
      </c>
      <c r="U12" s="1">
        <v>1109930.51</v>
      </c>
    </row>
    <row r="13" spans="1:28">
      <c r="A13">
        <v>9</v>
      </c>
      <c r="B13">
        <v>2</v>
      </c>
      <c r="C13">
        <v>2</v>
      </c>
      <c r="D13">
        <v>2022</v>
      </c>
      <c r="E13">
        <v>2</v>
      </c>
      <c r="F13">
        <v>33</v>
      </c>
      <c r="G13" t="s">
        <v>24</v>
      </c>
      <c r="H13">
        <v>5</v>
      </c>
      <c r="I13" t="s">
        <v>29</v>
      </c>
      <c r="J13">
        <v>1</v>
      </c>
      <c r="M13">
        <v>1</v>
      </c>
      <c r="N13">
        <v>212</v>
      </c>
      <c r="O13" s="1">
        <v>200000</v>
      </c>
      <c r="P13" s="1">
        <v>6867.2</v>
      </c>
      <c r="Q13" s="1">
        <v>6867.2</v>
      </c>
      <c r="R13" s="1">
        <v>6867.2</v>
      </c>
      <c r="S13" s="1">
        <v>6867.2</v>
      </c>
      <c r="T13" s="1">
        <v>6867.2</v>
      </c>
      <c r="U13" s="1">
        <v>6867.2</v>
      </c>
    </row>
    <row r="14" spans="1:28">
      <c r="A14">
        <v>9</v>
      </c>
      <c r="B14">
        <v>2</v>
      </c>
      <c r="C14">
        <v>2</v>
      </c>
      <c r="D14">
        <v>2022</v>
      </c>
      <c r="E14">
        <v>2</v>
      </c>
      <c r="F14">
        <v>33</v>
      </c>
      <c r="G14" t="s">
        <v>24</v>
      </c>
      <c r="H14">
        <v>5</v>
      </c>
      <c r="I14" t="s">
        <v>29</v>
      </c>
      <c r="J14">
        <v>1</v>
      </c>
      <c r="M14">
        <v>1</v>
      </c>
      <c r="N14">
        <v>214</v>
      </c>
      <c r="O14" s="1">
        <v>1017847</v>
      </c>
      <c r="P14" s="1">
        <v>1017847</v>
      </c>
      <c r="Q14" s="1">
        <v>1017847</v>
      </c>
      <c r="R14" s="1">
        <v>1017505.6</v>
      </c>
      <c r="S14" s="1">
        <v>1017505.6</v>
      </c>
      <c r="T14" s="1">
        <v>461909.68</v>
      </c>
      <c r="U14" s="1">
        <v>461909.68</v>
      </c>
    </row>
    <row r="15" spans="1:28">
      <c r="A15">
        <v>9</v>
      </c>
      <c r="B15">
        <v>2</v>
      </c>
      <c r="C15">
        <v>2</v>
      </c>
      <c r="D15">
        <v>2022</v>
      </c>
      <c r="E15">
        <v>2</v>
      </c>
      <c r="F15">
        <v>33</v>
      </c>
      <c r="G15" t="s">
        <v>24</v>
      </c>
      <c r="H15">
        <v>5</v>
      </c>
      <c r="I15" t="s">
        <v>29</v>
      </c>
      <c r="J15">
        <v>1</v>
      </c>
      <c r="M15">
        <v>1</v>
      </c>
      <c r="N15">
        <v>216</v>
      </c>
      <c r="O15" s="1">
        <v>1000000</v>
      </c>
      <c r="P15" s="1">
        <v>489605.84</v>
      </c>
      <c r="Q15" s="1">
        <v>489605.84</v>
      </c>
      <c r="R15" s="1">
        <v>489605.84</v>
      </c>
      <c r="S15" s="1">
        <v>489605.84</v>
      </c>
      <c r="T15" t="s">
        <v>26</v>
      </c>
      <c r="U15" t="s">
        <v>26</v>
      </c>
    </row>
    <row r="16" spans="1:28">
      <c r="A16">
        <v>9</v>
      </c>
      <c r="B16">
        <v>2</v>
      </c>
      <c r="C16">
        <v>2</v>
      </c>
      <c r="D16">
        <v>2022</v>
      </c>
      <c r="E16">
        <v>2</v>
      </c>
      <c r="F16">
        <v>33</v>
      </c>
      <c r="G16" t="s">
        <v>24</v>
      </c>
      <c r="H16">
        <v>5</v>
      </c>
      <c r="I16" t="s">
        <v>29</v>
      </c>
      <c r="J16">
        <v>1</v>
      </c>
      <c r="M16">
        <v>1</v>
      </c>
      <c r="N16">
        <v>221</v>
      </c>
      <c r="O16" s="1">
        <v>770180</v>
      </c>
      <c r="P16" s="1">
        <v>954157</v>
      </c>
      <c r="Q16" s="1">
        <v>954157</v>
      </c>
      <c r="R16" s="1">
        <v>954157</v>
      </c>
      <c r="S16" s="1">
        <v>954157</v>
      </c>
      <c r="T16" s="1">
        <v>860701</v>
      </c>
      <c r="U16" s="1">
        <v>860701</v>
      </c>
    </row>
    <row r="17" spans="1:21">
      <c r="A17">
        <v>9</v>
      </c>
      <c r="B17">
        <v>2</v>
      </c>
      <c r="C17">
        <v>2</v>
      </c>
      <c r="D17">
        <v>2022</v>
      </c>
      <c r="E17">
        <v>2</v>
      </c>
      <c r="F17">
        <v>33</v>
      </c>
      <c r="G17" t="s">
        <v>24</v>
      </c>
      <c r="H17">
        <v>5</v>
      </c>
      <c r="I17" t="s">
        <v>29</v>
      </c>
      <c r="J17">
        <v>1</v>
      </c>
      <c r="M17">
        <v>2</v>
      </c>
      <c r="N17">
        <v>239</v>
      </c>
      <c r="O17" t="s">
        <v>26</v>
      </c>
      <c r="P17" s="1">
        <v>4378000</v>
      </c>
      <c r="Q17" s="1">
        <v>4378000</v>
      </c>
      <c r="R17" s="1">
        <v>4378000</v>
      </c>
      <c r="S17" s="1">
        <v>4378000</v>
      </c>
      <c r="T17" s="1">
        <v>4378000</v>
      </c>
      <c r="U17" s="1">
        <v>4378000</v>
      </c>
    </row>
    <row r="18" spans="1:21">
      <c r="A18">
        <v>9</v>
      </c>
      <c r="B18">
        <v>2</v>
      </c>
      <c r="C18">
        <v>2</v>
      </c>
      <c r="D18">
        <v>2022</v>
      </c>
      <c r="E18">
        <v>2</v>
      </c>
      <c r="F18">
        <v>33</v>
      </c>
      <c r="G18" t="s">
        <v>24</v>
      </c>
      <c r="H18">
        <v>5</v>
      </c>
      <c r="I18" t="s">
        <v>29</v>
      </c>
      <c r="J18">
        <v>1</v>
      </c>
      <c r="M18">
        <v>1</v>
      </c>
      <c r="N18">
        <v>241</v>
      </c>
      <c r="O18" s="1">
        <v>132000</v>
      </c>
      <c r="P18" s="1">
        <v>72720.55</v>
      </c>
      <c r="Q18" s="1">
        <v>72720.55</v>
      </c>
      <c r="R18" s="1">
        <v>72720.55</v>
      </c>
      <c r="S18" s="1">
        <v>72720.55</v>
      </c>
      <c r="T18" s="1">
        <v>72720.55</v>
      </c>
      <c r="U18" s="1">
        <v>72720.55</v>
      </c>
    </row>
    <row r="19" spans="1:21">
      <c r="A19">
        <v>9</v>
      </c>
      <c r="B19">
        <v>2</v>
      </c>
      <c r="C19">
        <v>2</v>
      </c>
      <c r="D19">
        <v>2022</v>
      </c>
      <c r="E19">
        <v>2</v>
      </c>
      <c r="F19">
        <v>33</v>
      </c>
      <c r="G19" t="s">
        <v>24</v>
      </c>
      <c r="H19">
        <v>5</v>
      </c>
      <c r="I19" t="s">
        <v>29</v>
      </c>
      <c r="J19">
        <v>1</v>
      </c>
      <c r="M19">
        <v>1</v>
      </c>
      <c r="N19">
        <v>242</v>
      </c>
      <c r="O19" s="1">
        <v>350000</v>
      </c>
      <c r="P19" s="1">
        <v>1468420.8</v>
      </c>
      <c r="Q19" s="1">
        <v>1468420.8</v>
      </c>
      <c r="R19" s="1">
        <v>1468420.8</v>
      </c>
      <c r="S19" s="1">
        <v>1468420.8</v>
      </c>
      <c r="T19" s="1">
        <v>1468420.8</v>
      </c>
      <c r="U19" s="1">
        <v>1468420.8</v>
      </c>
    </row>
    <row r="20" spans="1:21">
      <c r="A20">
        <v>9</v>
      </c>
      <c r="B20">
        <v>2</v>
      </c>
      <c r="C20">
        <v>2</v>
      </c>
      <c r="D20">
        <v>2022</v>
      </c>
      <c r="E20">
        <v>2</v>
      </c>
      <c r="F20">
        <v>33</v>
      </c>
      <c r="G20" t="s">
        <v>24</v>
      </c>
      <c r="H20">
        <v>5</v>
      </c>
      <c r="I20" t="s">
        <v>29</v>
      </c>
      <c r="J20">
        <v>1</v>
      </c>
      <c r="M20">
        <v>2</v>
      </c>
      <c r="N20">
        <v>242</v>
      </c>
      <c r="O20" t="s">
        <v>26</v>
      </c>
      <c r="P20" s="1">
        <v>1977.82</v>
      </c>
      <c r="Q20" s="1">
        <v>1977.82</v>
      </c>
      <c r="R20" s="1">
        <v>1977.82</v>
      </c>
      <c r="S20" s="1">
        <v>1977.82</v>
      </c>
      <c r="T20" s="1">
        <v>1977.82</v>
      </c>
      <c r="U20" s="1">
        <v>1977.82</v>
      </c>
    </row>
    <row r="21" spans="1:21">
      <c r="A21">
        <v>9</v>
      </c>
      <c r="B21">
        <v>2</v>
      </c>
      <c r="C21">
        <v>2</v>
      </c>
      <c r="D21">
        <v>2022</v>
      </c>
      <c r="E21">
        <v>2</v>
      </c>
      <c r="F21">
        <v>33</v>
      </c>
      <c r="G21" t="s">
        <v>24</v>
      </c>
      <c r="H21">
        <v>5</v>
      </c>
      <c r="I21" t="s">
        <v>29</v>
      </c>
      <c r="J21">
        <v>1</v>
      </c>
      <c r="M21">
        <v>2</v>
      </c>
      <c r="N21">
        <v>244</v>
      </c>
      <c r="O21" t="s">
        <v>26</v>
      </c>
      <c r="P21" s="1">
        <v>175893.42</v>
      </c>
      <c r="Q21" s="1">
        <v>175893.42</v>
      </c>
      <c r="R21" s="1">
        <v>175893.42</v>
      </c>
      <c r="S21" s="1">
        <v>175893.42</v>
      </c>
      <c r="T21" s="1">
        <v>175893.42</v>
      </c>
      <c r="U21" s="1">
        <v>175893.42</v>
      </c>
    </row>
    <row r="22" spans="1:21">
      <c r="A22">
        <v>9</v>
      </c>
      <c r="B22">
        <v>2</v>
      </c>
      <c r="C22">
        <v>2</v>
      </c>
      <c r="D22">
        <v>2022</v>
      </c>
      <c r="E22">
        <v>2</v>
      </c>
      <c r="F22">
        <v>33</v>
      </c>
      <c r="G22" t="s">
        <v>24</v>
      </c>
      <c r="H22">
        <v>5</v>
      </c>
      <c r="I22" t="s">
        <v>29</v>
      </c>
      <c r="J22">
        <v>1</v>
      </c>
      <c r="M22">
        <v>1</v>
      </c>
      <c r="N22">
        <v>246</v>
      </c>
      <c r="O22" s="1">
        <v>370000</v>
      </c>
      <c r="P22" t="s">
        <v>26</v>
      </c>
      <c r="Q22" t="s">
        <v>26</v>
      </c>
      <c r="R22" t="s">
        <v>26</v>
      </c>
      <c r="S22" t="s">
        <v>26</v>
      </c>
      <c r="T22" t="s">
        <v>26</v>
      </c>
      <c r="U22" t="s">
        <v>26</v>
      </c>
    </row>
    <row r="23" spans="1:21">
      <c r="A23">
        <v>9</v>
      </c>
      <c r="B23">
        <v>2</v>
      </c>
      <c r="C23">
        <v>2</v>
      </c>
      <c r="D23">
        <v>2022</v>
      </c>
      <c r="E23">
        <v>2</v>
      </c>
      <c r="F23">
        <v>33</v>
      </c>
      <c r="G23" t="s">
        <v>24</v>
      </c>
      <c r="H23">
        <v>5</v>
      </c>
      <c r="I23" t="s">
        <v>29</v>
      </c>
      <c r="J23">
        <v>1</v>
      </c>
      <c r="M23">
        <v>2</v>
      </c>
      <c r="N23">
        <v>246</v>
      </c>
      <c r="O23" s="1">
        <v>48517000</v>
      </c>
      <c r="P23" s="1">
        <v>30134890.82</v>
      </c>
      <c r="Q23" s="1">
        <v>30134890.82</v>
      </c>
      <c r="R23" s="1">
        <v>30134890.82</v>
      </c>
      <c r="S23" s="1">
        <v>30134890.82</v>
      </c>
      <c r="T23" s="1">
        <v>29020942.82</v>
      </c>
      <c r="U23" s="1">
        <v>29020942.82</v>
      </c>
    </row>
    <row r="24" spans="1:21">
      <c r="A24">
        <v>9</v>
      </c>
      <c r="B24">
        <v>2</v>
      </c>
      <c r="C24">
        <v>2</v>
      </c>
      <c r="D24">
        <v>2022</v>
      </c>
      <c r="E24">
        <v>2</v>
      </c>
      <c r="F24">
        <v>33</v>
      </c>
      <c r="G24" t="s">
        <v>24</v>
      </c>
      <c r="H24">
        <v>5</v>
      </c>
      <c r="I24" t="s">
        <v>29</v>
      </c>
      <c r="J24">
        <v>1</v>
      </c>
      <c r="M24">
        <v>1</v>
      </c>
      <c r="N24">
        <v>247</v>
      </c>
      <c r="O24" s="1">
        <v>420000</v>
      </c>
      <c r="P24" s="1">
        <v>286451.49</v>
      </c>
      <c r="Q24" s="1">
        <v>286451.49</v>
      </c>
      <c r="R24" s="1">
        <v>286451.49</v>
      </c>
      <c r="S24" s="1">
        <v>286451.49</v>
      </c>
      <c r="T24" s="1">
        <v>286451.49</v>
      </c>
      <c r="U24" s="1">
        <v>286451.49</v>
      </c>
    </row>
    <row r="25" spans="1:21">
      <c r="A25">
        <v>9</v>
      </c>
      <c r="B25">
        <v>2</v>
      </c>
      <c r="C25">
        <v>2</v>
      </c>
      <c r="D25">
        <v>2022</v>
      </c>
      <c r="E25">
        <v>2</v>
      </c>
      <c r="F25">
        <v>33</v>
      </c>
      <c r="G25" t="s">
        <v>24</v>
      </c>
      <c r="H25">
        <v>5</v>
      </c>
      <c r="I25" t="s">
        <v>29</v>
      </c>
      <c r="J25">
        <v>1</v>
      </c>
      <c r="M25">
        <v>2</v>
      </c>
      <c r="N25">
        <v>247</v>
      </c>
      <c r="O25" t="s">
        <v>26</v>
      </c>
      <c r="P25" s="1">
        <v>13279.68</v>
      </c>
      <c r="Q25" s="1">
        <v>13279.68</v>
      </c>
      <c r="R25" s="1">
        <v>13279.68</v>
      </c>
      <c r="S25" s="1">
        <v>13279.68</v>
      </c>
      <c r="T25" s="1">
        <v>13279.68</v>
      </c>
      <c r="U25" s="1">
        <v>13279.68</v>
      </c>
    </row>
    <row r="26" spans="1:21">
      <c r="A26">
        <v>9</v>
      </c>
      <c r="B26">
        <v>2</v>
      </c>
      <c r="C26">
        <v>2</v>
      </c>
      <c r="D26">
        <v>2022</v>
      </c>
      <c r="E26">
        <v>2</v>
      </c>
      <c r="F26">
        <v>33</v>
      </c>
      <c r="G26" t="s">
        <v>24</v>
      </c>
      <c r="H26">
        <v>5</v>
      </c>
      <c r="I26" t="s">
        <v>29</v>
      </c>
      <c r="J26">
        <v>1</v>
      </c>
      <c r="M26">
        <v>1</v>
      </c>
      <c r="N26">
        <v>249</v>
      </c>
      <c r="O26" s="1">
        <v>775000</v>
      </c>
      <c r="P26" s="1">
        <v>767008.82</v>
      </c>
      <c r="Q26" s="1">
        <v>767008.82</v>
      </c>
      <c r="R26" s="1">
        <v>767008.82</v>
      </c>
      <c r="S26" s="1">
        <v>767008.82</v>
      </c>
      <c r="T26" s="1">
        <v>767008.82</v>
      </c>
      <c r="U26" s="1">
        <v>767008.82</v>
      </c>
    </row>
    <row r="27" spans="1:21">
      <c r="A27">
        <v>9</v>
      </c>
      <c r="B27">
        <v>2</v>
      </c>
      <c r="C27">
        <v>2</v>
      </c>
      <c r="D27">
        <v>2022</v>
      </c>
      <c r="E27">
        <v>2</v>
      </c>
      <c r="F27">
        <v>33</v>
      </c>
      <c r="G27" t="s">
        <v>24</v>
      </c>
      <c r="H27">
        <v>5</v>
      </c>
      <c r="I27" t="s">
        <v>29</v>
      </c>
      <c r="J27">
        <v>1</v>
      </c>
      <c r="M27">
        <v>2</v>
      </c>
      <c r="N27">
        <v>249</v>
      </c>
      <c r="O27" t="s">
        <v>26</v>
      </c>
      <c r="P27" s="1">
        <v>1358545.96</v>
      </c>
      <c r="Q27" s="1">
        <v>1358545.96</v>
      </c>
      <c r="R27" s="1">
        <v>1358545.96</v>
      </c>
      <c r="S27" s="1">
        <v>1358545.96</v>
      </c>
      <c r="T27" s="1">
        <v>1358545.96</v>
      </c>
      <c r="U27" s="1">
        <v>1358545.96</v>
      </c>
    </row>
    <row r="28" spans="1:21">
      <c r="A28">
        <v>9</v>
      </c>
      <c r="B28">
        <v>2</v>
      </c>
      <c r="C28">
        <v>2</v>
      </c>
      <c r="D28">
        <v>2022</v>
      </c>
      <c r="E28">
        <v>2</v>
      </c>
      <c r="F28">
        <v>33</v>
      </c>
      <c r="G28" t="s">
        <v>24</v>
      </c>
      <c r="H28">
        <v>5</v>
      </c>
      <c r="I28" t="s">
        <v>29</v>
      </c>
      <c r="J28">
        <v>1</v>
      </c>
      <c r="M28">
        <v>2</v>
      </c>
      <c r="N28">
        <v>251</v>
      </c>
      <c r="O28" t="s">
        <v>26</v>
      </c>
      <c r="P28" t="s">
        <v>26</v>
      </c>
      <c r="Q28" t="s">
        <v>26</v>
      </c>
      <c r="R28" t="s">
        <v>26</v>
      </c>
      <c r="S28" t="s">
        <v>26</v>
      </c>
      <c r="T28" t="s">
        <v>26</v>
      </c>
      <c r="U28" t="s">
        <v>26</v>
      </c>
    </row>
    <row r="29" spans="1:21">
      <c r="A29">
        <v>9</v>
      </c>
      <c r="B29">
        <v>2</v>
      </c>
      <c r="C29">
        <v>2</v>
      </c>
      <c r="D29">
        <v>2022</v>
      </c>
      <c r="E29">
        <v>2</v>
      </c>
      <c r="F29">
        <v>33</v>
      </c>
      <c r="G29" t="s">
        <v>24</v>
      </c>
      <c r="H29">
        <v>5</v>
      </c>
      <c r="I29" t="s">
        <v>29</v>
      </c>
      <c r="J29">
        <v>1</v>
      </c>
      <c r="M29">
        <v>2</v>
      </c>
      <c r="N29">
        <v>253</v>
      </c>
      <c r="O29" t="s">
        <v>26</v>
      </c>
      <c r="P29" s="1">
        <v>143424.1</v>
      </c>
      <c r="Q29" s="1">
        <v>143424.1</v>
      </c>
      <c r="R29" s="1">
        <v>143424.1</v>
      </c>
      <c r="S29" s="1">
        <v>143424.1</v>
      </c>
      <c r="T29" t="s">
        <v>26</v>
      </c>
      <c r="U29" t="s">
        <v>26</v>
      </c>
    </row>
    <row r="30" spans="1:21">
      <c r="A30">
        <v>9</v>
      </c>
      <c r="B30">
        <v>2</v>
      </c>
      <c r="C30">
        <v>2</v>
      </c>
      <c r="D30">
        <v>2022</v>
      </c>
      <c r="E30">
        <v>2</v>
      </c>
      <c r="F30">
        <v>33</v>
      </c>
      <c r="G30" t="s">
        <v>24</v>
      </c>
      <c r="H30">
        <v>5</v>
      </c>
      <c r="I30" t="s">
        <v>29</v>
      </c>
      <c r="J30">
        <v>1</v>
      </c>
      <c r="M30">
        <v>2</v>
      </c>
      <c r="N30">
        <v>254</v>
      </c>
      <c r="O30" t="s">
        <v>26</v>
      </c>
      <c r="P30" s="1">
        <v>215406.24</v>
      </c>
      <c r="Q30" s="1">
        <v>215406.24</v>
      </c>
      <c r="R30" s="1">
        <v>215406.24</v>
      </c>
      <c r="S30" s="1">
        <v>215406.24</v>
      </c>
      <c r="T30" t="s">
        <v>26</v>
      </c>
      <c r="U30" t="s">
        <v>26</v>
      </c>
    </row>
    <row r="31" spans="1:21">
      <c r="A31">
        <v>9</v>
      </c>
      <c r="B31">
        <v>2</v>
      </c>
      <c r="C31">
        <v>2</v>
      </c>
      <c r="D31">
        <v>2022</v>
      </c>
      <c r="E31">
        <v>2</v>
      </c>
      <c r="F31">
        <v>33</v>
      </c>
      <c r="G31" t="s">
        <v>24</v>
      </c>
      <c r="H31">
        <v>5</v>
      </c>
      <c r="I31" t="s">
        <v>29</v>
      </c>
      <c r="J31">
        <v>1</v>
      </c>
      <c r="M31">
        <v>1</v>
      </c>
      <c r="N31">
        <v>256</v>
      </c>
      <c r="O31" s="1">
        <v>150000</v>
      </c>
      <c r="P31" s="1">
        <v>2030922.86</v>
      </c>
      <c r="Q31" s="1">
        <v>2030922.86</v>
      </c>
      <c r="R31" s="1">
        <v>2030922.86</v>
      </c>
      <c r="S31" s="1">
        <v>2030922.86</v>
      </c>
      <c r="T31" s="1">
        <v>2030922.86</v>
      </c>
      <c r="U31" s="1">
        <v>2030922.86</v>
      </c>
    </row>
    <row r="32" spans="1:21">
      <c r="A32">
        <v>9</v>
      </c>
      <c r="B32">
        <v>2</v>
      </c>
      <c r="C32">
        <v>2</v>
      </c>
      <c r="D32">
        <v>2022</v>
      </c>
      <c r="E32">
        <v>2</v>
      </c>
      <c r="F32">
        <v>33</v>
      </c>
      <c r="G32" t="s">
        <v>24</v>
      </c>
      <c r="H32">
        <v>5</v>
      </c>
      <c r="I32" t="s">
        <v>29</v>
      </c>
      <c r="J32">
        <v>1</v>
      </c>
      <c r="M32">
        <v>2</v>
      </c>
      <c r="N32">
        <v>256</v>
      </c>
      <c r="O32" t="s">
        <v>26</v>
      </c>
      <c r="P32" s="1">
        <v>1098999.3400000001</v>
      </c>
      <c r="Q32" s="1">
        <v>1098999.3400000001</v>
      </c>
      <c r="R32" s="1">
        <v>1098999.3400000001</v>
      </c>
      <c r="S32" s="1">
        <v>1098999.3400000001</v>
      </c>
      <c r="T32" s="1">
        <v>698179.9</v>
      </c>
      <c r="U32" s="1">
        <v>698179.9</v>
      </c>
    </row>
    <row r="33" spans="1:21">
      <c r="A33">
        <v>9</v>
      </c>
      <c r="B33">
        <v>2</v>
      </c>
      <c r="C33">
        <v>2</v>
      </c>
      <c r="D33">
        <v>2022</v>
      </c>
      <c r="E33">
        <v>2</v>
      </c>
      <c r="F33">
        <v>33</v>
      </c>
      <c r="G33" t="s">
        <v>24</v>
      </c>
      <c r="H33">
        <v>5</v>
      </c>
      <c r="I33" t="s">
        <v>29</v>
      </c>
      <c r="J33">
        <v>1</v>
      </c>
      <c r="M33">
        <v>1</v>
      </c>
      <c r="N33">
        <v>261</v>
      </c>
      <c r="O33" s="1">
        <v>48243140</v>
      </c>
      <c r="P33" s="1">
        <v>48243140</v>
      </c>
      <c r="Q33" s="1">
        <v>48243140</v>
      </c>
      <c r="R33" s="1">
        <v>48243140</v>
      </c>
      <c r="S33" s="1">
        <v>48243140</v>
      </c>
      <c r="T33" s="1">
        <v>38734040.899999999</v>
      </c>
      <c r="U33" s="1">
        <v>38734040.899999999</v>
      </c>
    </row>
    <row r="34" spans="1:21">
      <c r="A34">
        <v>9</v>
      </c>
      <c r="B34">
        <v>2</v>
      </c>
      <c r="C34">
        <v>2</v>
      </c>
      <c r="D34">
        <v>2022</v>
      </c>
      <c r="E34">
        <v>2</v>
      </c>
      <c r="F34">
        <v>33</v>
      </c>
      <c r="G34" t="s">
        <v>24</v>
      </c>
      <c r="H34">
        <v>5</v>
      </c>
      <c r="I34" t="s">
        <v>29</v>
      </c>
      <c r="J34">
        <v>1</v>
      </c>
      <c r="M34">
        <v>1</v>
      </c>
      <c r="N34">
        <v>275</v>
      </c>
      <c r="O34" t="s">
        <v>26</v>
      </c>
      <c r="P34" s="1">
        <v>9918</v>
      </c>
      <c r="Q34" s="1">
        <v>9918</v>
      </c>
      <c r="R34" s="1">
        <v>9918</v>
      </c>
      <c r="S34" s="1">
        <v>9918</v>
      </c>
      <c r="T34" s="1">
        <v>9918</v>
      </c>
      <c r="U34" s="1">
        <v>9918</v>
      </c>
    </row>
    <row r="35" spans="1:21">
      <c r="A35">
        <v>9</v>
      </c>
      <c r="B35">
        <v>2</v>
      </c>
      <c r="C35">
        <v>2</v>
      </c>
      <c r="D35">
        <v>2022</v>
      </c>
      <c r="E35">
        <v>2</v>
      </c>
      <c r="F35">
        <v>33</v>
      </c>
      <c r="G35" t="s">
        <v>24</v>
      </c>
      <c r="H35">
        <v>5</v>
      </c>
      <c r="I35" t="s">
        <v>29</v>
      </c>
      <c r="J35">
        <v>1</v>
      </c>
      <c r="M35">
        <v>1</v>
      </c>
      <c r="N35">
        <v>291</v>
      </c>
      <c r="O35" s="1">
        <v>250000</v>
      </c>
      <c r="P35" s="1">
        <v>45004.26</v>
      </c>
      <c r="Q35" s="1">
        <v>45004.26</v>
      </c>
      <c r="R35" s="1">
        <v>45004.26</v>
      </c>
      <c r="S35" s="1">
        <v>45004.26</v>
      </c>
      <c r="T35" s="1">
        <v>45004.26</v>
      </c>
      <c r="U35" s="1">
        <v>45004.26</v>
      </c>
    </row>
    <row r="36" spans="1:21">
      <c r="A36">
        <v>9</v>
      </c>
      <c r="B36">
        <v>2</v>
      </c>
      <c r="C36">
        <v>2</v>
      </c>
      <c r="D36">
        <v>2022</v>
      </c>
      <c r="E36">
        <v>2</v>
      </c>
      <c r="F36">
        <v>33</v>
      </c>
      <c r="G36" t="s">
        <v>24</v>
      </c>
      <c r="H36">
        <v>5</v>
      </c>
      <c r="I36" t="s">
        <v>29</v>
      </c>
      <c r="J36">
        <v>1</v>
      </c>
      <c r="M36">
        <v>2</v>
      </c>
      <c r="N36">
        <v>291</v>
      </c>
      <c r="O36" t="s">
        <v>26</v>
      </c>
      <c r="P36" s="1">
        <v>585940.36</v>
      </c>
      <c r="Q36" s="1">
        <v>585940.36</v>
      </c>
      <c r="R36" s="1">
        <v>585940.36</v>
      </c>
      <c r="S36" s="1">
        <v>585940.36</v>
      </c>
      <c r="T36" s="1">
        <v>585940.36</v>
      </c>
      <c r="U36" s="1">
        <v>585940.36</v>
      </c>
    </row>
    <row r="37" spans="1:21">
      <c r="A37">
        <v>9</v>
      </c>
      <c r="B37">
        <v>2</v>
      </c>
      <c r="C37">
        <v>2</v>
      </c>
      <c r="D37">
        <v>2022</v>
      </c>
      <c r="E37">
        <v>2</v>
      </c>
      <c r="F37">
        <v>33</v>
      </c>
      <c r="G37" t="s">
        <v>24</v>
      </c>
      <c r="H37">
        <v>5</v>
      </c>
      <c r="I37" t="s">
        <v>29</v>
      </c>
      <c r="J37">
        <v>1</v>
      </c>
      <c r="M37">
        <v>1</v>
      </c>
      <c r="N37">
        <v>292</v>
      </c>
      <c r="O37" s="1">
        <v>115000</v>
      </c>
      <c r="P37" s="1">
        <v>114790.12</v>
      </c>
      <c r="Q37" s="1">
        <v>114790.12</v>
      </c>
      <c r="R37" s="1">
        <v>114790.12</v>
      </c>
      <c r="S37" s="1">
        <v>114790.12</v>
      </c>
      <c r="T37" s="1">
        <v>114790.12</v>
      </c>
      <c r="U37" s="1">
        <v>114790.12</v>
      </c>
    </row>
    <row r="38" spans="1:21">
      <c r="A38">
        <v>9</v>
      </c>
      <c r="B38">
        <v>2</v>
      </c>
      <c r="C38">
        <v>2</v>
      </c>
      <c r="D38">
        <v>2022</v>
      </c>
      <c r="E38">
        <v>2</v>
      </c>
      <c r="F38">
        <v>33</v>
      </c>
      <c r="G38" t="s">
        <v>24</v>
      </c>
      <c r="H38">
        <v>5</v>
      </c>
      <c r="I38" t="s">
        <v>29</v>
      </c>
      <c r="J38">
        <v>1</v>
      </c>
      <c r="M38">
        <v>1</v>
      </c>
      <c r="N38">
        <v>293</v>
      </c>
      <c r="O38" s="1">
        <v>323300</v>
      </c>
      <c r="P38" t="s">
        <v>26</v>
      </c>
      <c r="Q38" t="s">
        <v>26</v>
      </c>
      <c r="R38" t="s">
        <v>26</v>
      </c>
      <c r="S38" t="s">
        <v>26</v>
      </c>
      <c r="T38" t="s">
        <v>26</v>
      </c>
      <c r="U38" t="s">
        <v>26</v>
      </c>
    </row>
    <row r="39" spans="1:21">
      <c r="A39">
        <v>9</v>
      </c>
      <c r="B39">
        <v>2</v>
      </c>
      <c r="C39">
        <v>2</v>
      </c>
      <c r="D39">
        <v>2022</v>
      </c>
      <c r="E39">
        <v>2</v>
      </c>
      <c r="F39">
        <v>33</v>
      </c>
      <c r="G39" t="s">
        <v>24</v>
      </c>
      <c r="H39">
        <v>5</v>
      </c>
      <c r="I39" t="s">
        <v>29</v>
      </c>
      <c r="J39">
        <v>1</v>
      </c>
      <c r="M39">
        <v>2</v>
      </c>
      <c r="N39">
        <v>296</v>
      </c>
      <c r="O39" t="s">
        <v>26</v>
      </c>
      <c r="P39" s="1">
        <v>2000000</v>
      </c>
      <c r="Q39" s="1">
        <v>2000000</v>
      </c>
      <c r="R39" s="1">
        <v>2000000</v>
      </c>
      <c r="S39" s="1">
        <v>2000000</v>
      </c>
      <c r="T39" s="1">
        <v>1999996.6</v>
      </c>
      <c r="U39" s="1">
        <v>1999996.6</v>
      </c>
    </row>
    <row r="40" spans="1:21">
      <c r="A40">
        <v>9</v>
      </c>
      <c r="B40">
        <v>2</v>
      </c>
      <c r="C40">
        <v>2</v>
      </c>
      <c r="D40">
        <v>2022</v>
      </c>
      <c r="E40">
        <v>2</v>
      </c>
      <c r="F40">
        <v>33</v>
      </c>
      <c r="G40" t="s">
        <v>24</v>
      </c>
      <c r="H40">
        <v>5</v>
      </c>
      <c r="I40" t="s">
        <v>29</v>
      </c>
      <c r="J40">
        <v>1</v>
      </c>
      <c r="M40">
        <v>2</v>
      </c>
      <c r="N40">
        <v>298</v>
      </c>
      <c r="O40" t="s">
        <v>26</v>
      </c>
      <c r="P40" s="1">
        <v>228894.9</v>
      </c>
      <c r="Q40" s="1">
        <v>228894.9</v>
      </c>
      <c r="R40" s="1">
        <v>228894.9</v>
      </c>
      <c r="S40" s="1">
        <v>228894.9</v>
      </c>
      <c r="T40" s="1">
        <v>228894.9</v>
      </c>
      <c r="U40" s="1">
        <v>228894.9</v>
      </c>
    </row>
    <row r="41" spans="1:21">
      <c r="A41">
        <v>9</v>
      </c>
      <c r="B41">
        <v>2</v>
      </c>
      <c r="C41">
        <v>2</v>
      </c>
      <c r="D41">
        <v>2022</v>
      </c>
      <c r="E41">
        <v>2</v>
      </c>
      <c r="F41">
        <v>33</v>
      </c>
      <c r="G41" t="s">
        <v>24</v>
      </c>
      <c r="H41">
        <v>5</v>
      </c>
      <c r="I41" t="s">
        <v>29</v>
      </c>
      <c r="J41">
        <v>1</v>
      </c>
      <c r="M41">
        <v>1</v>
      </c>
      <c r="N41">
        <v>299</v>
      </c>
      <c r="O41" s="1">
        <v>300000</v>
      </c>
      <c r="P41" t="s">
        <v>26</v>
      </c>
      <c r="Q41" t="s">
        <v>26</v>
      </c>
      <c r="R41" t="s">
        <v>26</v>
      </c>
      <c r="S41" t="s">
        <v>26</v>
      </c>
      <c r="T41" t="s">
        <v>26</v>
      </c>
      <c r="U41" t="s">
        <v>26</v>
      </c>
    </row>
    <row r="42" spans="1:21">
      <c r="A42">
        <v>9</v>
      </c>
      <c r="B42">
        <v>2</v>
      </c>
      <c r="C42">
        <v>2</v>
      </c>
      <c r="D42">
        <v>2022</v>
      </c>
      <c r="E42">
        <v>2</v>
      </c>
      <c r="F42">
        <v>33</v>
      </c>
      <c r="G42" t="s">
        <v>24</v>
      </c>
      <c r="H42">
        <v>5</v>
      </c>
      <c r="I42" t="s">
        <v>29</v>
      </c>
      <c r="J42">
        <v>1</v>
      </c>
      <c r="M42">
        <v>2</v>
      </c>
      <c r="N42">
        <v>299</v>
      </c>
      <c r="O42" t="s">
        <v>26</v>
      </c>
      <c r="P42" s="1">
        <v>266357.95</v>
      </c>
      <c r="Q42" s="1">
        <v>266357.95</v>
      </c>
      <c r="R42" s="1">
        <v>266357.95</v>
      </c>
      <c r="S42" s="1">
        <v>266357.95</v>
      </c>
      <c r="T42" s="1">
        <v>266357.95</v>
      </c>
      <c r="U42" s="1">
        <v>266357.95</v>
      </c>
    </row>
    <row r="43" spans="1:21">
      <c r="A43">
        <v>9</v>
      </c>
      <c r="B43">
        <v>2</v>
      </c>
      <c r="C43">
        <v>2</v>
      </c>
      <c r="D43">
        <v>2022</v>
      </c>
      <c r="E43">
        <v>2</v>
      </c>
      <c r="F43">
        <v>33</v>
      </c>
      <c r="G43" t="s">
        <v>24</v>
      </c>
      <c r="H43">
        <v>5</v>
      </c>
      <c r="I43" t="s">
        <v>29</v>
      </c>
      <c r="J43">
        <v>1</v>
      </c>
      <c r="M43">
        <v>1</v>
      </c>
      <c r="N43">
        <v>311</v>
      </c>
      <c r="O43" s="1">
        <v>110775530</v>
      </c>
      <c r="P43" s="1">
        <v>113633209.78</v>
      </c>
      <c r="Q43" s="1">
        <v>113633209.78</v>
      </c>
      <c r="R43" s="1">
        <v>113633209.78</v>
      </c>
      <c r="S43" s="1">
        <v>113633209.78</v>
      </c>
      <c r="T43" s="1">
        <v>111242311.39</v>
      </c>
      <c r="U43" s="1">
        <v>111242311.39</v>
      </c>
    </row>
    <row r="44" spans="1:21">
      <c r="A44">
        <v>9</v>
      </c>
      <c r="B44">
        <v>2</v>
      </c>
      <c r="C44">
        <v>2</v>
      </c>
      <c r="D44">
        <v>2022</v>
      </c>
      <c r="E44">
        <v>2</v>
      </c>
      <c r="F44">
        <v>33</v>
      </c>
      <c r="G44" t="s">
        <v>24</v>
      </c>
      <c r="H44">
        <v>5</v>
      </c>
      <c r="I44" t="s">
        <v>29</v>
      </c>
      <c r="J44">
        <v>1</v>
      </c>
      <c r="M44">
        <v>2</v>
      </c>
      <c r="N44">
        <v>311</v>
      </c>
      <c r="O44" s="1">
        <v>4468000</v>
      </c>
      <c r="P44" s="1">
        <v>7446060.8600000003</v>
      </c>
      <c r="Q44" s="1">
        <v>7446060.8600000003</v>
      </c>
      <c r="R44" s="1">
        <v>7446060.8600000003</v>
      </c>
      <c r="S44" s="1">
        <v>7446060.8600000003</v>
      </c>
      <c r="T44" s="1">
        <v>6980658.8600000003</v>
      </c>
      <c r="U44" s="1">
        <v>6980658.8600000003</v>
      </c>
    </row>
    <row r="45" spans="1:21">
      <c r="A45">
        <v>9</v>
      </c>
      <c r="B45">
        <v>2</v>
      </c>
      <c r="C45">
        <v>2</v>
      </c>
      <c r="D45">
        <v>2022</v>
      </c>
      <c r="E45">
        <v>2</v>
      </c>
      <c r="F45">
        <v>33</v>
      </c>
      <c r="G45" t="s">
        <v>24</v>
      </c>
      <c r="H45">
        <v>5</v>
      </c>
      <c r="I45" t="s">
        <v>29</v>
      </c>
      <c r="J45">
        <v>1</v>
      </c>
      <c r="M45">
        <v>1</v>
      </c>
      <c r="N45">
        <v>313</v>
      </c>
      <c r="O45" s="1">
        <v>27694844</v>
      </c>
      <c r="P45" s="1">
        <v>27694844</v>
      </c>
      <c r="Q45" s="1">
        <v>27694844</v>
      </c>
      <c r="R45" s="1">
        <v>24177324</v>
      </c>
      <c r="S45" s="1">
        <v>24177324</v>
      </c>
      <c r="T45" s="1">
        <v>24177324</v>
      </c>
      <c r="U45" s="1">
        <v>24177324</v>
      </c>
    </row>
    <row r="46" spans="1:21">
      <c r="A46">
        <v>9</v>
      </c>
      <c r="B46">
        <v>2</v>
      </c>
      <c r="C46">
        <v>2</v>
      </c>
      <c r="D46">
        <v>2022</v>
      </c>
      <c r="E46">
        <v>2</v>
      </c>
      <c r="F46">
        <v>33</v>
      </c>
      <c r="G46" t="s">
        <v>24</v>
      </c>
      <c r="H46">
        <v>5</v>
      </c>
      <c r="I46" t="s">
        <v>29</v>
      </c>
      <c r="J46">
        <v>1</v>
      </c>
      <c r="M46">
        <v>1</v>
      </c>
      <c r="N46">
        <v>314</v>
      </c>
      <c r="O46" s="1">
        <v>1168232</v>
      </c>
      <c r="P46" s="1">
        <v>587214</v>
      </c>
      <c r="Q46" s="1">
        <v>587214</v>
      </c>
      <c r="R46" s="1">
        <v>587214</v>
      </c>
      <c r="S46" s="1">
        <v>587214</v>
      </c>
      <c r="T46" s="1">
        <v>134939.07</v>
      </c>
      <c r="U46" s="1">
        <v>134939.07</v>
      </c>
    </row>
    <row r="47" spans="1:21">
      <c r="A47">
        <v>9</v>
      </c>
      <c r="B47">
        <v>2</v>
      </c>
      <c r="C47">
        <v>2</v>
      </c>
      <c r="D47">
        <v>2022</v>
      </c>
      <c r="E47">
        <v>2</v>
      </c>
      <c r="F47">
        <v>33</v>
      </c>
      <c r="G47" t="s">
        <v>24</v>
      </c>
      <c r="H47">
        <v>5</v>
      </c>
      <c r="I47" t="s">
        <v>29</v>
      </c>
      <c r="J47">
        <v>1</v>
      </c>
      <c r="M47">
        <v>1</v>
      </c>
      <c r="N47">
        <v>317</v>
      </c>
      <c r="O47" s="1">
        <v>709956</v>
      </c>
      <c r="P47" s="1">
        <v>1290974</v>
      </c>
      <c r="Q47" s="1">
        <v>1290974</v>
      </c>
      <c r="R47" s="1">
        <v>1290974</v>
      </c>
      <c r="S47" s="1">
        <v>1290974</v>
      </c>
      <c r="T47" s="1">
        <v>113163.8</v>
      </c>
      <c r="U47" s="1">
        <v>113163.8</v>
      </c>
    </row>
    <row r="48" spans="1:21">
      <c r="A48">
        <v>9</v>
      </c>
      <c r="B48">
        <v>2</v>
      </c>
      <c r="C48">
        <v>2</v>
      </c>
      <c r="D48">
        <v>2022</v>
      </c>
      <c r="E48">
        <v>2</v>
      </c>
      <c r="F48">
        <v>33</v>
      </c>
      <c r="G48" t="s">
        <v>24</v>
      </c>
      <c r="H48">
        <v>5</v>
      </c>
      <c r="I48" t="s">
        <v>29</v>
      </c>
      <c r="J48">
        <v>1</v>
      </c>
      <c r="M48">
        <v>1</v>
      </c>
      <c r="N48">
        <v>319</v>
      </c>
      <c r="O48" s="1">
        <v>431720</v>
      </c>
      <c r="P48" s="1">
        <v>419050</v>
      </c>
      <c r="Q48" s="1">
        <v>419050</v>
      </c>
      <c r="R48" s="1">
        <v>419050</v>
      </c>
      <c r="S48" s="1">
        <v>419050</v>
      </c>
      <c r="T48" s="1">
        <v>308558.23</v>
      </c>
      <c r="U48" s="1">
        <v>308558.23</v>
      </c>
    </row>
    <row r="49" spans="1:21">
      <c r="A49">
        <v>9</v>
      </c>
      <c r="B49">
        <v>2</v>
      </c>
      <c r="C49">
        <v>2</v>
      </c>
      <c r="D49">
        <v>2022</v>
      </c>
      <c r="E49">
        <v>2</v>
      </c>
      <c r="F49">
        <v>33</v>
      </c>
      <c r="G49" t="s">
        <v>24</v>
      </c>
      <c r="H49">
        <v>5</v>
      </c>
      <c r="I49" t="s">
        <v>29</v>
      </c>
      <c r="J49">
        <v>1</v>
      </c>
      <c r="M49">
        <v>2</v>
      </c>
      <c r="N49">
        <v>325</v>
      </c>
      <c r="O49" t="s">
        <v>26</v>
      </c>
      <c r="P49" t="s">
        <v>26</v>
      </c>
      <c r="Q49" t="s">
        <v>26</v>
      </c>
      <c r="R49" t="s">
        <v>26</v>
      </c>
      <c r="S49" t="s">
        <v>26</v>
      </c>
      <c r="T49" t="s">
        <v>26</v>
      </c>
      <c r="U49" t="s">
        <v>26</v>
      </c>
    </row>
    <row r="50" spans="1:21">
      <c r="A50">
        <v>9</v>
      </c>
      <c r="B50">
        <v>2</v>
      </c>
      <c r="C50">
        <v>2</v>
      </c>
      <c r="D50">
        <v>2022</v>
      </c>
      <c r="E50">
        <v>2</v>
      </c>
      <c r="F50">
        <v>33</v>
      </c>
      <c r="G50" t="s">
        <v>24</v>
      </c>
      <c r="H50">
        <v>5</v>
      </c>
      <c r="I50" t="s">
        <v>29</v>
      </c>
      <c r="J50">
        <v>1</v>
      </c>
      <c r="M50">
        <v>1</v>
      </c>
      <c r="N50">
        <v>331</v>
      </c>
      <c r="O50" t="s">
        <v>26</v>
      </c>
      <c r="P50" t="s">
        <v>26</v>
      </c>
      <c r="Q50" t="s">
        <v>26</v>
      </c>
      <c r="R50" t="s">
        <v>26</v>
      </c>
      <c r="S50" t="s">
        <v>26</v>
      </c>
      <c r="T50" t="s">
        <v>26</v>
      </c>
      <c r="U50" t="s">
        <v>26</v>
      </c>
    </row>
    <row r="51" spans="1:21">
      <c r="A51">
        <v>9</v>
      </c>
      <c r="B51">
        <v>2</v>
      </c>
      <c r="C51">
        <v>2</v>
      </c>
      <c r="D51">
        <v>2022</v>
      </c>
      <c r="E51">
        <v>2</v>
      </c>
      <c r="F51">
        <v>33</v>
      </c>
      <c r="G51" t="s">
        <v>24</v>
      </c>
      <c r="H51">
        <v>5</v>
      </c>
      <c r="I51" t="s">
        <v>29</v>
      </c>
      <c r="J51">
        <v>1</v>
      </c>
      <c r="M51">
        <v>1</v>
      </c>
      <c r="N51">
        <v>333</v>
      </c>
      <c r="O51" s="1">
        <v>1000000</v>
      </c>
      <c r="P51" t="s">
        <v>26</v>
      </c>
      <c r="Q51" t="s">
        <v>26</v>
      </c>
      <c r="R51" t="s">
        <v>26</v>
      </c>
      <c r="S51" t="s">
        <v>26</v>
      </c>
      <c r="T51" t="s">
        <v>26</v>
      </c>
      <c r="U51" t="s">
        <v>26</v>
      </c>
    </row>
    <row r="52" spans="1:21">
      <c r="A52">
        <v>9</v>
      </c>
      <c r="B52">
        <v>2</v>
      </c>
      <c r="C52">
        <v>2</v>
      </c>
      <c r="D52">
        <v>2022</v>
      </c>
      <c r="E52">
        <v>2</v>
      </c>
      <c r="F52">
        <v>33</v>
      </c>
      <c r="G52" t="s">
        <v>24</v>
      </c>
      <c r="H52">
        <v>5</v>
      </c>
      <c r="I52" t="s">
        <v>29</v>
      </c>
      <c r="J52">
        <v>1</v>
      </c>
      <c r="M52">
        <v>1</v>
      </c>
      <c r="N52">
        <v>336</v>
      </c>
      <c r="O52" s="1">
        <v>2338032</v>
      </c>
      <c r="P52" s="1">
        <v>1109221.3999999999</v>
      </c>
      <c r="Q52" s="1">
        <v>1109221.3999999999</v>
      </c>
      <c r="R52" s="1">
        <v>1109221.3899999999</v>
      </c>
      <c r="S52" s="1">
        <v>1109221.3899999999</v>
      </c>
      <c r="T52" s="1">
        <v>710438.68</v>
      </c>
      <c r="U52" s="1">
        <v>710438.68</v>
      </c>
    </row>
    <row r="53" spans="1:21">
      <c r="A53">
        <v>9</v>
      </c>
      <c r="B53">
        <v>2</v>
      </c>
      <c r="C53">
        <v>2</v>
      </c>
      <c r="D53">
        <v>2022</v>
      </c>
      <c r="E53">
        <v>2</v>
      </c>
      <c r="F53">
        <v>33</v>
      </c>
      <c r="G53" t="s">
        <v>24</v>
      </c>
      <c r="H53">
        <v>5</v>
      </c>
      <c r="I53" t="s">
        <v>29</v>
      </c>
      <c r="J53">
        <v>1</v>
      </c>
      <c r="M53">
        <v>2</v>
      </c>
      <c r="N53">
        <v>338</v>
      </c>
      <c r="O53" s="1">
        <v>99910000</v>
      </c>
      <c r="P53" s="1">
        <v>99910000</v>
      </c>
      <c r="Q53" s="1">
        <v>99910000</v>
      </c>
      <c r="R53" s="1">
        <v>99756245.650000006</v>
      </c>
      <c r="S53" s="1">
        <v>99756245.650000006</v>
      </c>
      <c r="T53" s="1">
        <v>99756245.650000006</v>
      </c>
      <c r="U53" s="1">
        <v>99756245.650000006</v>
      </c>
    </row>
    <row r="54" spans="1:21">
      <c r="A54">
        <v>9</v>
      </c>
      <c r="B54">
        <v>2</v>
      </c>
      <c r="C54">
        <v>2</v>
      </c>
      <c r="D54">
        <v>2022</v>
      </c>
      <c r="E54">
        <v>2</v>
      </c>
      <c r="F54">
        <v>33</v>
      </c>
      <c r="G54" t="s">
        <v>24</v>
      </c>
      <c r="H54">
        <v>5</v>
      </c>
      <c r="I54" t="s">
        <v>29</v>
      </c>
      <c r="J54">
        <v>1</v>
      </c>
      <c r="M54">
        <v>1</v>
      </c>
      <c r="N54">
        <v>339</v>
      </c>
      <c r="O54" s="1">
        <v>394150</v>
      </c>
      <c r="P54" s="1">
        <v>156175.44</v>
      </c>
      <c r="Q54" s="1">
        <v>156175.44</v>
      </c>
      <c r="R54" s="1">
        <v>156175.44</v>
      </c>
      <c r="S54" s="1">
        <v>156175.44</v>
      </c>
      <c r="T54" s="1">
        <v>156175.44</v>
      </c>
      <c r="U54" s="1">
        <v>156175.44</v>
      </c>
    </row>
    <row r="55" spans="1:21">
      <c r="A55">
        <v>9</v>
      </c>
      <c r="B55">
        <v>2</v>
      </c>
      <c r="C55">
        <v>2</v>
      </c>
      <c r="D55">
        <v>2022</v>
      </c>
      <c r="E55">
        <v>2</v>
      </c>
      <c r="F55">
        <v>33</v>
      </c>
      <c r="G55" t="s">
        <v>24</v>
      </c>
      <c r="H55">
        <v>5</v>
      </c>
      <c r="I55" t="s">
        <v>29</v>
      </c>
      <c r="J55">
        <v>1</v>
      </c>
      <c r="M55">
        <v>1</v>
      </c>
      <c r="N55">
        <v>345</v>
      </c>
      <c r="O55" t="s">
        <v>26</v>
      </c>
      <c r="P55" s="1">
        <v>300000</v>
      </c>
      <c r="Q55" s="1">
        <v>300000</v>
      </c>
      <c r="R55" s="1">
        <v>300000</v>
      </c>
      <c r="S55" s="1">
        <v>300000</v>
      </c>
      <c r="T55" s="1">
        <v>225001</v>
      </c>
      <c r="U55" s="1">
        <v>225001</v>
      </c>
    </row>
    <row r="56" spans="1:21">
      <c r="A56">
        <v>9</v>
      </c>
      <c r="B56">
        <v>2</v>
      </c>
      <c r="C56">
        <v>2</v>
      </c>
      <c r="D56">
        <v>2022</v>
      </c>
      <c r="E56">
        <v>2</v>
      </c>
      <c r="F56">
        <v>33</v>
      </c>
      <c r="G56" t="s">
        <v>24</v>
      </c>
      <c r="H56">
        <v>5</v>
      </c>
      <c r="I56" t="s">
        <v>29</v>
      </c>
      <c r="J56">
        <v>1</v>
      </c>
      <c r="M56">
        <v>2</v>
      </c>
      <c r="N56">
        <v>345</v>
      </c>
      <c r="O56" t="s">
        <v>26</v>
      </c>
      <c r="P56" s="1">
        <v>206183</v>
      </c>
      <c r="Q56" s="1">
        <v>206183</v>
      </c>
      <c r="R56" s="1">
        <v>206183</v>
      </c>
      <c r="S56" s="1">
        <v>206183</v>
      </c>
      <c r="T56" s="1">
        <v>115150.72</v>
      </c>
      <c r="U56" s="1">
        <v>115150.72</v>
      </c>
    </row>
    <row r="57" spans="1:21">
      <c r="A57">
        <v>9</v>
      </c>
      <c r="B57">
        <v>2</v>
      </c>
      <c r="C57">
        <v>2</v>
      </c>
      <c r="D57">
        <v>2022</v>
      </c>
      <c r="E57">
        <v>2</v>
      </c>
      <c r="F57">
        <v>33</v>
      </c>
      <c r="G57" t="s">
        <v>24</v>
      </c>
      <c r="H57">
        <v>5</v>
      </c>
      <c r="I57" t="s">
        <v>29</v>
      </c>
      <c r="J57">
        <v>1</v>
      </c>
      <c r="M57">
        <v>1</v>
      </c>
      <c r="N57">
        <v>351</v>
      </c>
      <c r="O57" s="1">
        <v>120000</v>
      </c>
      <c r="P57" s="1">
        <v>120000</v>
      </c>
      <c r="Q57" s="1">
        <v>120000</v>
      </c>
      <c r="R57" s="1">
        <v>120000</v>
      </c>
      <c r="S57" s="1">
        <v>120000</v>
      </c>
      <c r="T57" s="1">
        <v>120000</v>
      </c>
      <c r="U57" s="1">
        <v>120000</v>
      </c>
    </row>
    <row r="58" spans="1:21">
      <c r="A58">
        <v>9</v>
      </c>
      <c r="B58">
        <v>2</v>
      </c>
      <c r="C58">
        <v>2</v>
      </c>
      <c r="D58">
        <v>2022</v>
      </c>
      <c r="E58">
        <v>2</v>
      </c>
      <c r="F58">
        <v>33</v>
      </c>
      <c r="G58" t="s">
        <v>24</v>
      </c>
      <c r="H58">
        <v>5</v>
      </c>
      <c r="I58" t="s">
        <v>29</v>
      </c>
      <c r="J58">
        <v>1</v>
      </c>
      <c r="M58">
        <v>2</v>
      </c>
      <c r="N58">
        <v>351</v>
      </c>
      <c r="O58" t="s">
        <v>26</v>
      </c>
      <c r="P58" s="1">
        <v>2021999.97</v>
      </c>
      <c r="Q58" s="1">
        <v>2021999.97</v>
      </c>
      <c r="R58" s="1">
        <v>2021999.97</v>
      </c>
      <c r="S58" s="1">
        <v>2021999.97</v>
      </c>
      <c r="T58" s="1">
        <v>2021999.97</v>
      </c>
      <c r="U58" s="1">
        <v>2021999.97</v>
      </c>
    </row>
    <row r="59" spans="1:21">
      <c r="A59">
        <v>9</v>
      </c>
      <c r="B59">
        <v>2</v>
      </c>
      <c r="C59">
        <v>2</v>
      </c>
      <c r="D59">
        <v>2022</v>
      </c>
      <c r="E59">
        <v>2</v>
      </c>
      <c r="F59">
        <v>33</v>
      </c>
      <c r="G59" t="s">
        <v>24</v>
      </c>
      <c r="H59">
        <v>5</v>
      </c>
      <c r="I59" t="s">
        <v>29</v>
      </c>
      <c r="J59">
        <v>1</v>
      </c>
      <c r="M59">
        <v>1</v>
      </c>
      <c r="N59">
        <v>353</v>
      </c>
      <c r="O59" s="1">
        <v>6983</v>
      </c>
      <c r="P59" t="s">
        <v>26</v>
      </c>
      <c r="Q59" t="s">
        <v>26</v>
      </c>
      <c r="R59" t="s">
        <v>26</v>
      </c>
      <c r="S59" t="s">
        <v>26</v>
      </c>
      <c r="T59" t="s">
        <v>26</v>
      </c>
      <c r="U59" t="s">
        <v>26</v>
      </c>
    </row>
    <row r="60" spans="1:21">
      <c r="A60">
        <v>9</v>
      </c>
      <c r="B60">
        <v>2</v>
      </c>
      <c r="C60">
        <v>2</v>
      </c>
      <c r="D60">
        <v>2022</v>
      </c>
      <c r="E60">
        <v>2</v>
      </c>
      <c r="F60">
        <v>33</v>
      </c>
      <c r="G60" t="s">
        <v>24</v>
      </c>
      <c r="H60">
        <v>5</v>
      </c>
      <c r="I60" t="s">
        <v>29</v>
      </c>
      <c r="J60">
        <v>1</v>
      </c>
      <c r="M60">
        <v>1</v>
      </c>
      <c r="N60">
        <v>357</v>
      </c>
      <c r="O60" s="1">
        <v>2572790</v>
      </c>
      <c r="P60" s="1">
        <v>2831090</v>
      </c>
      <c r="Q60" s="1">
        <v>2831090</v>
      </c>
      <c r="R60" s="1">
        <v>2831090</v>
      </c>
      <c r="S60" s="1">
        <v>2831090</v>
      </c>
      <c r="T60" s="1">
        <v>2741036.91</v>
      </c>
      <c r="U60" s="1">
        <v>2741036.91</v>
      </c>
    </row>
    <row r="61" spans="1:21">
      <c r="A61">
        <v>9</v>
      </c>
      <c r="B61">
        <v>2</v>
      </c>
      <c r="C61">
        <v>2</v>
      </c>
      <c r="D61">
        <v>2022</v>
      </c>
      <c r="E61">
        <v>2</v>
      </c>
      <c r="F61">
        <v>33</v>
      </c>
      <c r="G61" t="s">
        <v>24</v>
      </c>
      <c r="H61">
        <v>5</v>
      </c>
      <c r="I61" t="s">
        <v>29</v>
      </c>
      <c r="J61">
        <v>1</v>
      </c>
      <c r="M61">
        <v>2</v>
      </c>
      <c r="N61">
        <v>357</v>
      </c>
      <c r="O61" s="1">
        <v>222207</v>
      </c>
      <c r="P61" s="1">
        <v>1787207</v>
      </c>
      <c r="Q61" s="1">
        <v>1787207</v>
      </c>
      <c r="R61" s="1">
        <v>1787207</v>
      </c>
      <c r="S61" s="1">
        <v>1787207</v>
      </c>
      <c r="T61" s="1">
        <v>1787014.93</v>
      </c>
      <c r="U61" s="1">
        <v>1787014.93</v>
      </c>
    </row>
    <row r="62" spans="1:21">
      <c r="A62">
        <v>9</v>
      </c>
      <c r="B62">
        <v>2</v>
      </c>
      <c r="C62">
        <v>2</v>
      </c>
      <c r="D62">
        <v>2022</v>
      </c>
      <c r="E62">
        <v>2</v>
      </c>
      <c r="F62">
        <v>33</v>
      </c>
      <c r="G62" t="s">
        <v>24</v>
      </c>
      <c r="H62">
        <v>5</v>
      </c>
      <c r="I62" t="s">
        <v>29</v>
      </c>
      <c r="J62">
        <v>1</v>
      </c>
      <c r="M62">
        <v>2</v>
      </c>
      <c r="N62">
        <v>358</v>
      </c>
      <c r="O62" t="s">
        <v>26</v>
      </c>
      <c r="P62" s="1">
        <v>272000</v>
      </c>
      <c r="Q62" s="1">
        <v>272000</v>
      </c>
      <c r="R62" s="1">
        <v>272000</v>
      </c>
      <c r="S62" s="1">
        <v>272000</v>
      </c>
      <c r="T62" s="1">
        <v>272000</v>
      </c>
      <c r="U62" s="1">
        <v>272000</v>
      </c>
    </row>
    <row r="63" spans="1:21">
      <c r="A63">
        <v>9</v>
      </c>
      <c r="B63">
        <v>2</v>
      </c>
      <c r="C63">
        <v>2</v>
      </c>
      <c r="D63">
        <v>2022</v>
      </c>
      <c r="E63">
        <v>2</v>
      </c>
      <c r="F63">
        <v>33</v>
      </c>
      <c r="G63" t="s">
        <v>24</v>
      </c>
      <c r="H63">
        <v>5</v>
      </c>
      <c r="I63" t="s">
        <v>29</v>
      </c>
      <c r="J63">
        <v>1</v>
      </c>
      <c r="M63">
        <v>2</v>
      </c>
      <c r="N63">
        <v>359</v>
      </c>
      <c r="O63" s="1">
        <v>6000000</v>
      </c>
      <c r="P63" s="1">
        <v>24940</v>
      </c>
      <c r="Q63" s="1">
        <v>24940</v>
      </c>
      <c r="R63" s="1">
        <v>24940</v>
      </c>
      <c r="S63" s="1">
        <v>24940</v>
      </c>
      <c r="T63" s="1">
        <v>24940</v>
      </c>
      <c r="U63" s="1">
        <v>24940</v>
      </c>
    </row>
    <row r="64" spans="1:21">
      <c r="A64">
        <v>9</v>
      </c>
      <c r="B64">
        <v>2</v>
      </c>
      <c r="C64">
        <v>2</v>
      </c>
      <c r="D64">
        <v>2022</v>
      </c>
      <c r="E64">
        <v>2</v>
      </c>
      <c r="F64">
        <v>33</v>
      </c>
      <c r="G64" t="s">
        <v>24</v>
      </c>
      <c r="H64">
        <v>5</v>
      </c>
      <c r="I64" t="s">
        <v>29</v>
      </c>
      <c r="J64">
        <v>1</v>
      </c>
      <c r="M64">
        <v>1</v>
      </c>
      <c r="N64">
        <v>383</v>
      </c>
      <c r="O64" s="1">
        <v>206183</v>
      </c>
      <c r="P64" t="s">
        <v>26</v>
      </c>
      <c r="Q64" t="s">
        <v>26</v>
      </c>
      <c r="R64" t="s">
        <v>26</v>
      </c>
      <c r="S64" t="s">
        <v>26</v>
      </c>
      <c r="T64" t="s">
        <v>26</v>
      </c>
      <c r="U64" t="s">
        <v>26</v>
      </c>
    </row>
    <row r="65" spans="1:24">
      <c r="A65">
        <v>9</v>
      </c>
      <c r="B65">
        <v>2</v>
      </c>
      <c r="C65">
        <v>2</v>
      </c>
      <c r="D65">
        <v>2022</v>
      </c>
      <c r="E65">
        <v>2</v>
      </c>
      <c r="F65">
        <v>33</v>
      </c>
      <c r="G65" t="s">
        <v>24</v>
      </c>
      <c r="H65">
        <v>5</v>
      </c>
      <c r="I65" t="s">
        <v>29</v>
      </c>
      <c r="J65">
        <v>1</v>
      </c>
      <c r="M65">
        <v>2</v>
      </c>
      <c r="N65">
        <v>391</v>
      </c>
      <c r="O65" s="1">
        <v>1500000</v>
      </c>
      <c r="P65" t="s">
        <v>26</v>
      </c>
      <c r="Q65" t="s">
        <v>26</v>
      </c>
      <c r="R65" t="s">
        <v>26</v>
      </c>
      <c r="S65" t="s">
        <v>26</v>
      </c>
      <c r="T65" t="s">
        <v>26</v>
      </c>
      <c r="U65" t="s">
        <v>26</v>
      </c>
    </row>
    <row r="66" spans="1:24">
      <c r="A66">
        <v>9</v>
      </c>
      <c r="B66">
        <v>2</v>
      </c>
      <c r="C66">
        <v>2</v>
      </c>
      <c r="D66">
        <v>2022</v>
      </c>
      <c r="E66">
        <v>2</v>
      </c>
      <c r="F66">
        <v>33</v>
      </c>
      <c r="G66" t="s">
        <v>24</v>
      </c>
      <c r="H66">
        <v>5</v>
      </c>
      <c r="I66" t="s">
        <v>29</v>
      </c>
      <c r="J66">
        <v>1</v>
      </c>
      <c r="M66">
        <v>1</v>
      </c>
      <c r="N66">
        <v>392</v>
      </c>
      <c r="O66" s="1">
        <v>2544011</v>
      </c>
      <c r="P66" s="1">
        <v>1303380</v>
      </c>
      <c r="Q66" s="1">
        <v>1303380</v>
      </c>
      <c r="R66" s="1">
        <v>1303380</v>
      </c>
      <c r="S66" s="1">
        <v>1303380</v>
      </c>
      <c r="T66" s="1">
        <v>874237</v>
      </c>
      <c r="U66" s="1">
        <v>874237</v>
      </c>
    </row>
    <row r="67" spans="1:24">
      <c r="A67">
        <v>9</v>
      </c>
      <c r="B67">
        <v>2</v>
      </c>
      <c r="C67">
        <v>2</v>
      </c>
      <c r="D67">
        <v>2022</v>
      </c>
      <c r="E67">
        <v>2</v>
      </c>
      <c r="F67">
        <v>33</v>
      </c>
      <c r="G67" t="s">
        <v>24</v>
      </c>
      <c r="H67">
        <v>5</v>
      </c>
      <c r="I67" t="s">
        <v>29</v>
      </c>
      <c r="J67">
        <v>1</v>
      </c>
      <c r="M67">
        <v>1</v>
      </c>
      <c r="N67">
        <v>396</v>
      </c>
      <c r="O67" s="1">
        <v>2339675</v>
      </c>
      <c r="P67" s="1">
        <v>2339675</v>
      </c>
      <c r="Q67" s="1">
        <v>2339675</v>
      </c>
      <c r="R67" s="1">
        <v>2316167.71</v>
      </c>
      <c r="S67" s="1">
        <v>2316167.71</v>
      </c>
      <c r="T67" s="1">
        <v>2054612.28</v>
      </c>
      <c r="U67" s="1">
        <v>2054612.28</v>
      </c>
    </row>
    <row r="68" spans="1:24">
      <c r="A68">
        <v>9</v>
      </c>
      <c r="B68">
        <v>2</v>
      </c>
      <c r="C68">
        <v>2</v>
      </c>
      <c r="D68">
        <v>2022</v>
      </c>
      <c r="E68">
        <v>2</v>
      </c>
      <c r="F68">
        <v>33</v>
      </c>
      <c r="G68" t="s">
        <v>24</v>
      </c>
      <c r="H68">
        <v>5</v>
      </c>
      <c r="I68" t="s">
        <v>29</v>
      </c>
      <c r="J68">
        <v>1</v>
      </c>
      <c r="M68">
        <v>2</v>
      </c>
      <c r="N68">
        <v>541</v>
      </c>
      <c r="O68" t="s">
        <v>26</v>
      </c>
      <c r="P68" s="1">
        <v>650000</v>
      </c>
      <c r="Q68" s="1">
        <v>650000</v>
      </c>
      <c r="R68" s="1">
        <v>650000</v>
      </c>
      <c r="S68" s="1">
        <v>650000</v>
      </c>
      <c r="T68" t="s">
        <v>26</v>
      </c>
      <c r="U68" t="s">
        <v>26</v>
      </c>
    </row>
    <row r="69" spans="1:24">
      <c r="A69">
        <v>9</v>
      </c>
      <c r="B69">
        <v>2</v>
      </c>
      <c r="C69">
        <v>2</v>
      </c>
      <c r="D69">
        <v>2022</v>
      </c>
      <c r="E69">
        <v>2</v>
      </c>
      <c r="F69">
        <v>33</v>
      </c>
      <c r="G69" t="s">
        <v>24</v>
      </c>
      <c r="H69">
        <v>5</v>
      </c>
      <c r="I69" t="s">
        <v>29</v>
      </c>
      <c r="J69">
        <v>1</v>
      </c>
      <c r="M69">
        <v>2</v>
      </c>
      <c r="N69">
        <v>561</v>
      </c>
      <c r="O69" t="s">
        <v>26</v>
      </c>
      <c r="P69" s="1">
        <v>1238018.6200000001</v>
      </c>
      <c r="Q69" s="1">
        <v>1238018.6200000001</v>
      </c>
      <c r="R69" s="1">
        <v>1238018.6200000001</v>
      </c>
      <c r="S69" s="1">
        <v>1238018.6200000001</v>
      </c>
      <c r="T69" s="1">
        <v>1238018.6200000001</v>
      </c>
      <c r="U69" s="1">
        <v>1238018.6200000001</v>
      </c>
    </row>
    <row r="70" spans="1:24">
      <c r="A70">
        <v>9</v>
      </c>
      <c r="B70">
        <v>2</v>
      </c>
      <c r="C70">
        <v>2</v>
      </c>
      <c r="D70">
        <v>2022</v>
      </c>
      <c r="E70">
        <v>2</v>
      </c>
      <c r="F70">
        <v>33</v>
      </c>
      <c r="G70" t="s">
        <v>24</v>
      </c>
      <c r="H70">
        <v>5</v>
      </c>
      <c r="I70" t="s">
        <v>29</v>
      </c>
      <c r="J70">
        <v>1</v>
      </c>
      <c r="M70">
        <v>2</v>
      </c>
      <c r="N70">
        <v>562</v>
      </c>
      <c r="O70" t="s">
        <v>26</v>
      </c>
      <c r="P70" s="1">
        <v>581302.07999999996</v>
      </c>
      <c r="Q70" s="1">
        <v>581302.07999999996</v>
      </c>
      <c r="R70" s="1">
        <v>581302.07999999996</v>
      </c>
      <c r="S70" s="1">
        <v>581302.07999999996</v>
      </c>
      <c r="T70" s="1">
        <v>581302.07999999996</v>
      </c>
      <c r="U70" s="1">
        <v>581302.07999999996</v>
      </c>
    </row>
    <row r="71" spans="1:24">
      <c r="A71">
        <v>9</v>
      </c>
      <c r="B71">
        <v>2</v>
      </c>
      <c r="C71">
        <v>2</v>
      </c>
      <c r="D71">
        <v>2022</v>
      </c>
      <c r="E71">
        <v>2</v>
      </c>
      <c r="F71">
        <v>33</v>
      </c>
      <c r="G71" t="s">
        <v>24</v>
      </c>
      <c r="H71">
        <v>5</v>
      </c>
      <c r="I71" t="s">
        <v>29</v>
      </c>
      <c r="J71">
        <v>1</v>
      </c>
      <c r="M71">
        <v>2</v>
      </c>
      <c r="N71">
        <v>563</v>
      </c>
      <c r="O71" t="s">
        <v>26</v>
      </c>
      <c r="P71" s="1">
        <v>221621.48</v>
      </c>
      <c r="Q71" s="1">
        <v>221621.48</v>
      </c>
      <c r="R71" s="1">
        <v>221621.48</v>
      </c>
      <c r="S71" s="1">
        <v>221621.48</v>
      </c>
      <c r="T71" t="s">
        <v>26</v>
      </c>
      <c r="U71" t="s">
        <v>26</v>
      </c>
    </row>
    <row r="72" spans="1:24">
      <c r="A72">
        <v>9</v>
      </c>
      <c r="B72">
        <v>2</v>
      </c>
      <c r="C72">
        <v>2</v>
      </c>
      <c r="D72">
        <v>2022</v>
      </c>
      <c r="E72">
        <v>2</v>
      </c>
      <c r="F72">
        <v>33</v>
      </c>
      <c r="G72" t="s">
        <v>24</v>
      </c>
      <c r="H72">
        <v>5</v>
      </c>
      <c r="I72" t="s">
        <v>29</v>
      </c>
      <c r="J72">
        <v>1</v>
      </c>
      <c r="M72">
        <v>2</v>
      </c>
      <c r="N72">
        <v>564</v>
      </c>
      <c r="O72" t="s">
        <v>26</v>
      </c>
      <c r="P72" s="1">
        <v>200170.3</v>
      </c>
      <c r="Q72" s="1">
        <v>200170.3</v>
      </c>
      <c r="R72" s="1">
        <v>200170.3</v>
      </c>
      <c r="S72" s="1">
        <v>200170.3</v>
      </c>
      <c r="T72" s="1">
        <v>200170.3</v>
      </c>
      <c r="U72" s="1">
        <v>200170.3</v>
      </c>
    </row>
    <row r="73" spans="1:24">
      <c r="A73">
        <v>9</v>
      </c>
      <c r="B73">
        <v>2</v>
      </c>
      <c r="C73">
        <v>2</v>
      </c>
      <c r="D73">
        <v>2022</v>
      </c>
      <c r="E73">
        <v>2</v>
      </c>
      <c r="F73">
        <v>33</v>
      </c>
      <c r="G73" t="s">
        <v>24</v>
      </c>
      <c r="H73">
        <v>5</v>
      </c>
      <c r="I73" t="s">
        <v>29</v>
      </c>
      <c r="J73">
        <v>1</v>
      </c>
      <c r="M73">
        <v>2</v>
      </c>
      <c r="N73">
        <v>566</v>
      </c>
      <c r="O73" t="s">
        <v>26</v>
      </c>
      <c r="P73" s="1">
        <v>149292</v>
      </c>
      <c r="Q73" s="1">
        <v>149292</v>
      </c>
      <c r="R73" s="1">
        <v>149292</v>
      </c>
      <c r="S73" s="1">
        <v>149292</v>
      </c>
      <c r="T73" t="s">
        <v>26</v>
      </c>
      <c r="U73" t="s">
        <v>26</v>
      </c>
    </row>
    <row r="74" spans="1:24">
      <c r="A74">
        <v>9</v>
      </c>
      <c r="B74">
        <v>2</v>
      </c>
      <c r="C74">
        <v>2</v>
      </c>
      <c r="D74">
        <v>2022</v>
      </c>
      <c r="E74">
        <v>2</v>
      </c>
      <c r="F74">
        <v>33</v>
      </c>
      <c r="G74" t="s">
        <v>24</v>
      </c>
      <c r="H74">
        <v>5</v>
      </c>
      <c r="I74" t="s">
        <v>29</v>
      </c>
      <c r="J74">
        <v>1</v>
      </c>
      <c r="M74">
        <v>2</v>
      </c>
      <c r="N74">
        <v>567</v>
      </c>
      <c r="O74" t="s">
        <v>26</v>
      </c>
      <c r="P74" s="1">
        <v>6054816.5899999999</v>
      </c>
      <c r="Q74" s="1">
        <v>6054816.5899999999</v>
      </c>
      <c r="R74" s="1">
        <v>6054816.5899999999</v>
      </c>
      <c r="S74" s="1">
        <v>6054816.5899999999</v>
      </c>
      <c r="T74" s="1">
        <v>5888496.9500000002</v>
      </c>
      <c r="U74" s="1">
        <v>5888496.9500000002</v>
      </c>
    </row>
    <row r="75" spans="1:24">
      <c r="A75">
        <v>9</v>
      </c>
      <c r="B75">
        <v>2</v>
      </c>
      <c r="C75">
        <v>2</v>
      </c>
      <c r="D75">
        <v>2022</v>
      </c>
      <c r="E75">
        <v>2</v>
      </c>
      <c r="F75">
        <v>33</v>
      </c>
      <c r="G75" t="s">
        <v>24</v>
      </c>
      <c r="H75">
        <v>5</v>
      </c>
      <c r="I75" t="s">
        <v>29</v>
      </c>
      <c r="J75">
        <v>1</v>
      </c>
      <c r="M75">
        <v>2</v>
      </c>
      <c r="N75">
        <v>597</v>
      </c>
      <c r="O75" t="s">
        <v>26</v>
      </c>
      <c r="P75" s="1">
        <v>884323.95</v>
      </c>
      <c r="Q75" s="1">
        <v>884323.95</v>
      </c>
      <c r="R75" s="1">
        <v>884323.95</v>
      </c>
      <c r="S75" s="1">
        <v>884323.95</v>
      </c>
      <c r="T75" s="1">
        <v>884323.95</v>
      </c>
      <c r="U75" s="1">
        <v>884323.95</v>
      </c>
    </row>
    <row r="76" spans="1:24">
      <c r="A76">
        <v>9</v>
      </c>
      <c r="B76">
        <v>2</v>
      </c>
      <c r="C76">
        <v>2</v>
      </c>
      <c r="D76">
        <v>2022</v>
      </c>
      <c r="E76">
        <v>2</v>
      </c>
      <c r="F76">
        <v>33</v>
      </c>
      <c r="G76" t="s">
        <v>24</v>
      </c>
      <c r="H76">
        <v>5</v>
      </c>
      <c r="I76" t="s">
        <v>29</v>
      </c>
      <c r="J76">
        <v>1</v>
      </c>
      <c r="M76">
        <v>2</v>
      </c>
      <c r="N76">
        <v>612</v>
      </c>
      <c r="O76" t="s">
        <v>26</v>
      </c>
      <c r="P76" s="1">
        <v>1072653</v>
      </c>
      <c r="Q76" s="1">
        <v>1072653</v>
      </c>
      <c r="R76" s="1">
        <v>1072653</v>
      </c>
      <c r="S76" s="1">
        <v>1072653</v>
      </c>
      <c r="T76" s="1">
        <v>1072653</v>
      </c>
      <c r="U76" s="1">
        <v>1072653</v>
      </c>
      <c r="X76" t="s">
        <v>30</v>
      </c>
    </row>
    <row r="77" spans="1:24">
      <c r="A77">
        <v>9</v>
      </c>
      <c r="B77">
        <v>2</v>
      </c>
      <c r="C77">
        <v>2</v>
      </c>
      <c r="D77">
        <v>2022</v>
      </c>
      <c r="E77">
        <v>2</v>
      </c>
      <c r="F77">
        <v>33</v>
      </c>
      <c r="G77" t="s">
        <v>24</v>
      </c>
      <c r="H77">
        <v>5</v>
      </c>
      <c r="I77" t="s">
        <v>29</v>
      </c>
      <c r="J77">
        <v>1</v>
      </c>
      <c r="M77">
        <v>2</v>
      </c>
      <c r="N77">
        <v>614</v>
      </c>
      <c r="O77" t="s">
        <v>26</v>
      </c>
      <c r="P77" s="1">
        <v>700000</v>
      </c>
      <c r="Q77" s="1">
        <v>700000</v>
      </c>
      <c r="R77" s="1">
        <v>700000</v>
      </c>
      <c r="S77" s="1">
        <v>700000</v>
      </c>
      <c r="T77" t="s">
        <v>26</v>
      </c>
      <c r="U77" t="s">
        <v>26</v>
      </c>
      <c r="X77" t="s">
        <v>31</v>
      </c>
    </row>
    <row r="78" spans="1:24">
      <c r="A78">
        <v>9</v>
      </c>
      <c r="B78">
        <v>2</v>
      </c>
      <c r="C78">
        <v>2</v>
      </c>
      <c r="D78">
        <v>2022</v>
      </c>
      <c r="E78">
        <v>2</v>
      </c>
      <c r="F78">
        <v>33</v>
      </c>
      <c r="G78" t="s">
        <v>24</v>
      </c>
      <c r="H78">
        <v>5</v>
      </c>
      <c r="I78" t="s">
        <v>29</v>
      </c>
      <c r="J78">
        <v>1</v>
      </c>
      <c r="M78">
        <v>1</v>
      </c>
      <c r="N78">
        <v>799</v>
      </c>
      <c r="O78" t="s">
        <v>26</v>
      </c>
      <c r="P78" s="1">
        <v>314710.09000000003</v>
      </c>
      <c r="Q78" s="1">
        <v>314710.09000000003</v>
      </c>
      <c r="R78" t="s">
        <v>26</v>
      </c>
      <c r="S78" t="s">
        <v>26</v>
      </c>
      <c r="T78" t="s">
        <v>26</v>
      </c>
      <c r="U78" t="s">
        <v>26</v>
      </c>
      <c r="X78" t="s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showGridLines="0" zoomScaleSheetLayoutView="100" workbookViewId="0">
      <selection activeCell="E9" sqref="E9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3.7109375" customWidth="1"/>
    <col min="6" max="6" width="19.7109375" customWidth="1"/>
    <col min="7" max="7" width="13.42578125" customWidth="1"/>
    <col min="8" max="8" width="14.5703125" bestFit="1" customWidth="1"/>
    <col min="9" max="10" width="13.57031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8" ht="19.5" thickBot="1">
      <c r="A1" s="40" t="s">
        <v>59</v>
      </c>
      <c r="B1" s="39"/>
      <c r="C1" s="39"/>
      <c r="D1" s="38"/>
      <c r="E1" s="37" t="s">
        <v>58</v>
      </c>
      <c r="F1" s="36"/>
      <c r="G1" s="35" t="s">
        <v>57</v>
      </c>
    </row>
    <row r="2" spans="1:8" ht="28.5" customHeight="1">
      <c r="A2" s="34" t="s">
        <v>56</v>
      </c>
      <c r="B2" s="34"/>
      <c r="C2" s="34"/>
      <c r="D2" s="34"/>
      <c r="E2" s="34"/>
      <c r="F2" s="34"/>
      <c r="G2" s="34"/>
      <c r="H2" s="34"/>
    </row>
    <row r="3" spans="1:8" ht="21" customHeight="1">
      <c r="A3" s="33" t="s">
        <v>55</v>
      </c>
      <c r="B3" s="33"/>
      <c r="C3" s="33"/>
      <c r="D3" s="33"/>
      <c r="E3" s="33"/>
      <c r="F3" s="33"/>
      <c r="G3" s="33"/>
      <c r="H3" s="33"/>
    </row>
    <row r="4" spans="1:8" ht="21" customHeight="1">
      <c r="A4" s="32"/>
      <c r="B4" s="32"/>
      <c r="C4" s="32"/>
      <c r="D4" s="32"/>
      <c r="E4" s="32"/>
      <c r="F4" s="32"/>
      <c r="G4" s="31" t="s">
        <v>54</v>
      </c>
      <c r="H4" s="31"/>
    </row>
    <row r="5" spans="1:8">
      <c r="A5" s="30" t="s">
        <v>53</v>
      </c>
      <c r="B5" s="30"/>
      <c r="C5" s="30"/>
      <c r="D5" s="29"/>
      <c r="E5" s="30" t="s">
        <v>52</v>
      </c>
      <c r="F5" s="30"/>
      <c r="G5" s="30"/>
      <c r="H5" s="29"/>
    </row>
    <row r="6" spans="1:8" ht="48" customHeight="1">
      <c r="A6" s="28" t="s">
        <v>50</v>
      </c>
      <c r="B6" s="28" t="s">
        <v>49</v>
      </c>
      <c r="C6" s="27" t="s">
        <v>51</v>
      </c>
      <c r="D6" s="28"/>
      <c r="E6" s="28" t="s">
        <v>50</v>
      </c>
      <c r="F6" s="28" t="s">
        <v>49</v>
      </c>
      <c r="G6" s="27" t="s">
        <v>48</v>
      </c>
      <c r="H6" s="28" t="s">
        <v>47</v>
      </c>
    </row>
    <row r="7" spans="1:8" ht="25.5" customHeight="1">
      <c r="A7" s="26" t="s">
        <v>46</v>
      </c>
      <c r="B7" s="26"/>
      <c r="C7" s="27"/>
      <c r="D7" s="28"/>
      <c r="E7" s="26" t="s">
        <v>45</v>
      </c>
      <c r="F7" s="26" t="s">
        <v>44</v>
      </c>
      <c r="G7" s="27"/>
      <c r="H7" s="26" t="s">
        <v>43</v>
      </c>
    </row>
    <row r="8" spans="1:8">
      <c r="A8" s="25"/>
      <c r="B8" s="25"/>
      <c r="C8" s="25"/>
      <c r="D8" s="25"/>
      <c r="E8" s="25"/>
      <c r="F8" s="25"/>
      <c r="G8" s="25"/>
      <c r="H8" s="22"/>
    </row>
    <row r="9" spans="1:8">
      <c r="A9" s="24">
        <v>371141234</v>
      </c>
      <c r="B9" s="8">
        <v>371141234</v>
      </c>
      <c r="C9" s="23">
        <f>(+A9/B9)*100</f>
        <v>100</v>
      </c>
      <c r="D9" s="4"/>
      <c r="E9" s="8">
        <v>371141234</v>
      </c>
      <c r="F9" s="8">
        <v>371141234</v>
      </c>
      <c r="G9" s="23">
        <f>+(E9/F9)*100</f>
        <v>100</v>
      </c>
      <c r="H9" s="22"/>
    </row>
    <row r="10" spans="1:8" ht="15.75" thickBot="1">
      <c r="A10" s="20"/>
      <c r="B10" s="20"/>
      <c r="C10" s="21"/>
      <c r="D10" s="21"/>
      <c r="E10" s="20"/>
      <c r="F10" s="20"/>
      <c r="G10" s="19"/>
      <c r="H10" s="19"/>
    </row>
    <row r="11" spans="1:8" s="15" customFormat="1" ht="43.5" customHeight="1">
      <c r="A11" s="18" t="s">
        <v>42</v>
      </c>
      <c r="B11" s="17"/>
      <c r="C11" s="17"/>
      <c r="D11" s="17"/>
      <c r="E11" s="17"/>
      <c r="F11" s="17"/>
      <c r="G11" s="17"/>
      <c r="H11" s="17"/>
    </row>
    <row r="12" spans="1:8" s="15" customFormat="1" ht="18" customHeight="1">
      <c r="A12" s="16"/>
      <c r="B12" s="16"/>
      <c r="C12" s="16"/>
      <c r="D12" s="16"/>
      <c r="E12" s="16"/>
      <c r="F12" s="16"/>
      <c r="G12" s="16"/>
      <c r="H12" s="16"/>
    </row>
    <row r="13" spans="1:8">
      <c r="A13" s="13" t="s">
        <v>41</v>
      </c>
      <c r="B13" s="14"/>
      <c r="C13" s="14"/>
      <c r="D13" s="13"/>
      <c r="E13" s="13"/>
      <c r="F13" s="13"/>
      <c r="G13" s="13"/>
      <c r="H13" s="13"/>
    </row>
    <row r="14" spans="1:8">
      <c r="A14" s="2"/>
      <c r="B14" s="12"/>
      <c r="C14" s="12"/>
      <c r="D14" s="2"/>
      <c r="E14" s="2"/>
      <c r="F14" s="2"/>
      <c r="G14" s="2"/>
      <c r="H14" s="2"/>
    </row>
    <row r="15" spans="1:8">
      <c r="A15" s="11" t="s">
        <v>40</v>
      </c>
      <c r="B15" s="11" t="s">
        <v>39</v>
      </c>
      <c r="C15" s="10" t="s">
        <v>38</v>
      </c>
      <c r="D15" s="9" t="s">
        <v>37</v>
      </c>
      <c r="E15" s="6"/>
      <c r="F15" s="2"/>
      <c r="G15" s="2"/>
      <c r="H15" s="2"/>
    </row>
    <row r="16" spans="1:8">
      <c r="A16" s="8">
        <v>92785309</v>
      </c>
      <c r="B16" s="8">
        <v>371141234</v>
      </c>
      <c r="C16" s="6" t="s">
        <v>36</v>
      </c>
      <c r="D16" s="7">
        <f>+A16/B16*100</f>
        <v>25.000000134719603</v>
      </c>
      <c r="E16" s="6"/>
      <c r="F16" s="2"/>
      <c r="G16" s="2"/>
      <c r="H16" s="2"/>
    </row>
    <row r="17" spans="1:8">
      <c r="A17" s="8">
        <f>+B17*0.5</f>
        <v>185570617</v>
      </c>
      <c r="B17" s="8">
        <v>371141234</v>
      </c>
      <c r="C17" s="6" t="s">
        <v>35</v>
      </c>
      <c r="D17" s="7">
        <f>+A17/B17*100</f>
        <v>50</v>
      </c>
      <c r="E17" s="6"/>
      <c r="F17" s="5">
        <v>185570617</v>
      </c>
      <c r="G17" s="2"/>
      <c r="H17" s="2"/>
    </row>
    <row r="18" spans="1:8">
      <c r="A18" s="8">
        <f>+B18*0.75</f>
        <v>278355925.5</v>
      </c>
      <c r="B18" s="8">
        <v>371141234</v>
      </c>
      <c r="C18" s="6" t="s">
        <v>34</v>
      </c>
      <c r="D18" s="7">
        <f>+A18/B18*100</f>
        <v>75</v>
      </c>
      <c r="E18" s="6"/>
      <c r="F18" s="5">
        <v>278355925.5</v>
      </c>
      <c r="G18" s="2"/>
      <c r="H18" s="2"/>
    </row>
    <row r="19" spans="1:8">
      <c r="A19" s="8">
        <f>+B19/1</f>
        <v>371141234</v>
      </c>
      <c r="B19" s="8">
        <v>371141234</v>
      </c>
      <c r="C19" s="6" t="s">
        <v>33</v>
      </c>
      <c r="D19" s="7">
        <f>+A19/B19*100</f>
        <v>100</v>
      </c>
      <c r="E19" s="6"/>
      <c r="F19" s="5">
        <v>371141234</v>
      </c>
      <c r="G19" s="2"/>
      <c r="H19" s="2"/>
    </row>
    <row r="20" spans="1:8">
      <c r="A20" s="4"/>
      <c r="B20" s="4"/>
      <c r="D20" s="3"/>
      <c r="F20" s="2"/>
      <c r="G20" s="2"/>
      <c r="H20" s="2"/>
    </row>
  </sheetData>
  <mergeCells count="11">
    <mergeCell ref="E5:G5"/>
    <mergeCell ref="C6:C7"/>
    <mergeCell ref="G6:G7"/>
    <mergeCell ref="A11:H11"/>
    <mergeCell ref="A12:H12"/>
    <mergeCell ref="A13:H13"/>
    <mergeCell ref="A1:D1"/>
    <mergeCell ref="E1:F1"/>
    <mergeCell ref="A2:H2"/>
    <mergeCell ref="A3:H3"/>
    <mergeCell ref="A5:C5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0"/>
  <sheetViews>
    <sheetView showGridLines="0" zoomScaleSheetLayoutView="100" workbookViewId="0">
      <selection activeCell="A5" sqref="A5:C5"/>
    </sheetView>
  </sheetViews>
  <sheetFormatPr baseColWidth="10" defaultRowHeight="15"/>
  <cols>
    <col min="1" max="1" width="14.140625" customWidth="1"/>
    <col min="2" max="2" width="18.85546875" customWidth="1"/>
    <col min="3" max="3" width="13.28515625" customWidth="1"/>
    <col min="4" max="4" width="15.5703125" customWidth="1"/>
    <col min="5" max="5" width="14.85546875" bestFit="1" customWidth="1"/>
    <col min="6" max="6" width="19.7109375" customWidth="1"/>
    <col min="7" max="7" width="13.42578125" customWidth="1"/>
    <col min="8" max="8" width="14.5703125" bestFit="1" customWidth="1"/>
    <col min="9" max="9" width="13.5703125" bestFit="1" customWidth="1"/>
    <col min="10" max="10" width="14.140625" bestFit="1" customWidth="1"/>
    <col min="11" max="11" width="6.28515625" bestFit="1" customWidth="1"/>
    <col min="12" max="12" width="4.42578125" bestFit="1" customWidth="1"/>
    <col min="13" max="14" width="1.85546875" bestFit="1" customWidth="1"/>
    <col min="15" max="15" width="2.7109375" bestFit="1" customWidth="1"/>
    <col min="16" max="16" width="12.85546875" bestFit="1" customWidth="1"/>
  </cols>
  <sheetData>
    <row r="1" spans="1:16" ht="19.5" thickBot="1">
      <c r="A1" s="40" t="s">
        <v>59</v>
      </c>
      <c r="B1" s="39"/>
      <c r="C1" s="39"/>
      <c r="D1" s="38"/>
      <c r="E1" s="37" t="s">
        <v>58</v>
      </c>
      <c r="F1" s="36"/>
      <c r="G1" s="35" t="s">
        <v>63</v>
      </c>
    </row>
    <row r="2" spans="1:16" ht="28.5" customHeight="1">
      <c r="A2" s="34" t="s">
        <v>56</v>
      </c>
      <c r="B2" s="34"/>
      <c r="C2" s="34"/>
      <c r="D2" s="34"/>
      <c r="E2" s="34"/>
      <c r="F2" s="34"/>
      <c r="G2" s="34"/>
      <c r="H2" s="34"/>
    </row>
    <row r="3" spans="1:16" ht="21" customHeight="1">
      <c r="A3" s="45" t="s">
        <v>62</v>
      </c>
      <c r="B3" s="45"/>
      <c r="C3" s="45"/>
      <c r="D3" s="45"/>
      <c r="E3" s="45"/>
      <c r="F3" s="45"/>
      <c r="G3" s="45"/>
      <c r="H3" s="45"/>
    </row>
    <row r="4" spans="1:16" ht="21" customHeight="1">
      <c r="A4" s="32"/>
      <c r="B4" s="32"/>
      <c r="C4" s="32"/>
      <c r="D4" s="32"/>
      <c r="E4" s="32"/>
      <c r="F4" s="32"/>
      <c r="G4" s="31" t="s">
        <v>54</v>
      </c>
      <c r="H4" s="31"/>
    </row>
    <row r="5" spans="1:16">
      <c r="A5" s="30" t="s">
        <v>53</v>
      </c>
      <c r="B5" s="30"/>
      <c r="C5" s="30"/>
      <c r="D5" s="29"/>
      <c r="E5" s="30" t="s">
        <v>52</v>
      </c>
      <c r="F5" s="30"/>
      <c r="G5" s="30"/>
      <c r="H5" s="29"/>
    </row>
    <row r="6" spans="1:16" ht="48" customHeight="1">
      <c r="A6" s="28" t="s">
        <v>50</v>
      </c>
      <c r="B6" s="28" t="s">
        <v>49</v>
      </c>
      <c r="C6" s="27" t="s">
        <v>51</v>
      </c>
      <c r="D6" s="28"/>
      <c r="E6" s="28" t="s">
        <v>50</v>
      </c>
      <c r="F6" s="28" t="s">
        <v>49</v>
      </c>
      <c r="G6" s="27" t="s">
        <v>48</v>
      </c>
      <c r="H6" s="28" t="s">
        <v>47</v>
      </c>
    </row>
    <row r="7" spans="1:16" ht="25.5" customHeight="1">
      <c r="A7" s="26" t="s">
        <v>46</v>
      </c>
      <c r="B7" s="26"/>
      <c r="C7" s="27"/>
      <c r="D7" s="28"/>
      <c r="E7" s="26" t="s">
        <v>45</v>
      </c>
      <c r="F7" s="26" t="s">
        <v>44</v>
      </c>
      <c r="G7" s="27"/>
      <c r="H7" s="26" t="s">
        <v>43</v>
      </c>
      <c r="P7" s="41"/>
    </row>
    <row r="8" spans="1:16" ht="15.75" thickBot="1">
      <c r="A8" s="25"/>
      <c r="B8" s="25"/>
      <c r="C8" s="25"/>
      <c r="D8" s="25"/>
      <c r="E8" s="25"/>
      <c r="F8" s="25"/>
      <c r="G8" s="25"/>
      <c r="H8" s="22"/>
      <c r="J8" s="44"/>
      <c r="P8" s="41"/>
    </row>
    <row r="9" spans="1:16" ht="15.75" thickBot="1">
      <c r="A9" s="8">
        <v>371141234</v>
      </c>
      <c r="B9" s="8">
        <v>371141234</v>
      </c>
      <c r="C9" s="23">
        <f>(+A9/B9)*100</f>
        <v>100</v>
      </c>
      <c r="D9" s="4"/>
      <c r="E9" s="43">
        <v>347794784.75999999</v>
      </c>
      <c r="F9" s="8">
        <v>371141234</v>
      </c>
      <c r="G9" s="23">
        <f>+(E9/F9)*100</f>
        <v>93.70955121628981</v>
      </c>
      <c r="H9" s="22"/>
      <c r="P9" s="41"/>
    </row>
    <row r="10" spans="1:16" ht="15.75" thickBot="1">
      <c r="A10" s="20"/>
      <c r="B10" s="20"/>
      <c r="C10" s="21"/>
      <c r="D10" s="21"/>
      <c r="E10" s="20"/>
      <c r="F10" s="20"/>
      <c r="G10" s="19"/>
      <c r="H10" s="19"/>
      <c r="P10" s="41"/>
    </row>
    <row r="11" spans="1:16" s="15" customFormat="1" ht="43.5" customHeight="1">
      <c r="A11" s="18" t="s">
        <v>61</v>
      </c>
      <c r="B11" s="17"/>
      <c r="C11" s="17"/>
      <c r="D11" s="17"/>
      <c r="E11" s="17"/>
      <c r="F11" s="17"/>
      <c r="G11" s="17"/>
      <c r="H11" s="17"/>
      <c r="P11" s="42"/>
    </row>
    <row r="12" spans="1:16" s="15" customFormat="1" ht="18" customHeight="1">
      <c r="A12" s="16" t="s">
        <v>60</v>
      </c>
      <c r="B12" s="16"/>
      <c r="C12" s="16"/>
      <c r="D12" s="16"/>
      <c r="E12" s="16"/>
      <c r="F12" s="16"/>
      <c r="G12" s="16"/>
      <c r="H12" s="16"/>
      <c r="P12" s="42"/>
    </row>
    <row r="13" spans="1:16">
      <c r="A13" s="13" t="s">
        <v>41</v>
      </c>
      <c r="B13" s="14"/>
      <c r="C13" s="14"/>
      <c r="D13" s="13"/>
      <c r="E13" s="13"/>
      <c r="F13" s="13"/>
      <c r="G13" s="13"/>
      <c r="H13" s="13"/>
      <c r="P13" s="41"/>
    </row>
    <row r="14" spans="1:16">
      <c r="A14" s="2"/>
      <c r="B14" s="12"/>
      <c r="C14" s="12"/>
      <c r="D14" s="2"/>
      <c r="E14" s="2"/>
      <c r="F14" s="2"/>
      <c r="G14" s="2"/>
      <c r="H14" s="2"/>
      <c r="P14" s="41"/>
    </row>
    <row r="15" spans="1:16">
      <c r="A15" s="11" t="s">
        <v>40</v>
      </c>
      <c r="B15" s="11" t="s">
        <v>39</v>
      </c>
      <c r="C15" s="10" t="s">
        <v>38</v>
      </c>
      <c r="D15" s="9" t="s">
        <v>37</v>
      </c>
      <c r="E15" s="6"/>
      <c r="F15" s="2"/>
      <c r="G15" s="2"/>
      <c r="H15" s="2"/>
      <c r="P15" s="41"/>
    </row>
    <row r="16" spans="1:16">
      <c r="A16" s="8">
        <v>51439217.229999997</v>
      </c>
      <c r="B16" s="8">
        <v>371141234</v>
      </c>
      <c r="C16" s="6" t="s">
        <v>36</v>
      </c>
      <c r="D16" s="7">
        <f>+A16/B16*100</f>
        <v>13.859741930480297</v>
      </c>
      <c r="E16" s="6"/>
      <c r="F16" s="2"/>
      <c r="G16" s="2"/>
      <c r="H16" s="2"/>
      <c r="P16" s="41"/>
    </row>
    <row r="17" spans="1:16">
      <c r="A17" s="8">
        <f>+B17*0.4</f>
        <v>148456493.59999999</v>
      </c>
      <c r="B17" s="8">
        <v>371141234</v>
      </c>
      <c r="C17" s="6" t="s">
        <v>35</v>
      </c>
      <c r="D17" s="7">
        <f>+A17/B17*100</f>
        <v>40</v>
      </c>
      <c r="E17" s="6"/>
      <c r="F17" s="5">
        <v>148456493.59999999</v>
      </c>
      <c r="G17" s="2"/>
      <c r="H17" s="2"/>
      <c r="P17" s="41"/>
    </row>
    <row r="18" spans="1:16">
      <c r="A18" s="8">
        <f>+B18*0.75</f>
        <v>278355925.5</v>
      </c>
      <c r="B18" s="8">
        <v>371141234</v>
      </c>
      <c r="C18" s="6" t="s">
        <v>34</v>
      </c>
      <c r="D18" s="7">
        <f>+A18/B18*100</f>
        <v>75</v>
      </c>
      <c r="E18" s="6"/>
      <c r="F18" s="5">
        <v>278355925.5</v>
      </c>
      <c r="G18" s="2"/>
      <c r="H18" s="2"/>
    </row>
    <row r="19" spans="1:16">
      <c r="A19" s="8">
        <f>+B19/1</f>
        <v>371141234</v>
      </c>
      <c r="B19" s="8">
        <v>371141234</v>
      </c>
      <c r="C19" s="6" t="s">
        <v>33</v>
      </c>
      <c r="D19" s="7">
        <f>+A19/B19*100</f>
        <v>100</v>
      </c>
      <c r="E19" s="6"/>
      <c r="F19" s="5">
        <v>371141234</v>
      </c>
      <c r="G19" s="2"/>
      <c r="H19" s="2"/>
    </row>
    <row r="20" spans="1:16">
      <c r="A20" s="4"/>
      <c r="B20" s="4"/>
      <c r="D20" s="3"/>
      <c r="F20" s="2"/>
      <c r="G20" s="2"/>
      <c r="H20" s="2"/>
    </row>
  </sheetData>
  <mergeCells count="11">
    <mergeCell ref="A11:H11"/>
    <mergeCell ref="A12:H12"/>
    <mergeCell ref="A13:H13"/>
    <mergeCell ref="A1:D1"/>
    <mergeCell ref="E1:F1"/>
    <mergeCell ref="A2:H2"/>
    <mergeCell ref="A3:H3"/>
    <mergeCell ref="A5:C5"/>
    <mergeCell ref="E5:G5"/>
    <mergeCell ref="C6:C7"/>
    <mergeCell ref="G6:G7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3"/>
  <sheetViews>
    <sheetView showGridLines="0" workbookViewId="0">
      <selection activeCell="B8" sqref="B8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  <col min="11" max="11" width="13" bestFit="1" customWidth="1"/>
    <col min="12" max="13" width="13" customWidth="1"/>
    <col min="14" max="14" width="12.140625" bestFit="1" customWidth="1"/>
  </cols>
  <sheetData>
    <row r="1" spans="1:14" ht="19.5" thickBot="1">
      <c r="A1" s="40" t="s">
        <v>59</v>
      </c>
      <c r="B1" s="39"/>
      <c r="C1" s="39"/>
      <c r="D1" s="38"/>
      <c r="E1" s="37" t="s">
        <v>58</v>
      </c>
      <c r="F1" s="36"/>
      <c r="G1" s="35">
        <v>174452</v>
      </c>
    </row>
    <row r="2" spans="1:14" ht="22.5">
      <c r="B2" s="34" t="s">
        <v>56</v>
      </c>
      <c r="C2" s="34"/>
      <c r="D2" s="34"/>
      <c r="E2" s="34"/>
      <c r="F2" s="34"/>
      <c r="G2" s="34"/>
      <c r="H2" s="34"/>
      <c r="I2" s="22"/>
    </row>
    <row r="3" spans="1:14" ht="18.75">
      <c r="B3" s="45" t="s">
        <v>77</v>
      </c>
      <c r="C3" s="45"/>
      <c r="D3" s="45"/>
      <c r="E3" s="45"/>
      <c r="F3" s="45"/>
      <c r="G3" s="45"/>
      <c r="H3" s="45"/>
      <c r="I3" s="22"/>
    </row>
    <row r="4" spans="1:14" ht="36" customHeight="1">
      <c r="B4" s="32"/>
      <c r="C4" s="32"/>
      <c r="D4" s="32"/>
      <c r="E4" s="32"/>
      <c r="F4" s="32"/>
      <c r="G4" s="60" t="s">
        <v>76</v>
      </c>
      <c r="H4" s="60"/>
      <c r="I4" s="22"/>
    </row>
    <row r="5" spans="1:14">
      <c r="B5" s="30" t="s">
        <v>53</v>
      </c>
      <c r="C5" s="30"/>
      <c r="D5" s="30"/>
      <c r="E5" s="29"/>
      <c r="F5" s="30" t="s">
        <v>52</v>
      </c>
      <c r="G5" s="30"/>
      <c r="H5" s="30"/>
      <c r="I5" s="22"/>
    </row>
    <row r="6" spans="1:14" ht="55.5" customHeight="1">
      <c r="B6" s="28" t="s">
        <v>74</v>
      </c>
      <c r="C6" s="28" t="s">
        <v>73</v>
      </c>
      <c r="D6" s="27" t="s">
        <v>75</v>
      </c>
      <c r="E6" s="28"/>
      <c r="F6" s="28" t="s">
        <v>74</v>
      </c>
      <c r="G6" s="28" t="s">
        <v>73</v>
      </c>
      <c r="H6" s="27" t="s">
        <v>72</v>
      </c>
      <c r="I6" s="22"/>
    </row>
    <row r="7" spans="1:14">
      <c r="B7" s="26"/>
      <c r="C7" s="26" t="s">
        <v>71</v>
      </c>
      <c r="D7" s="27"/>
      <c r="E7" s="28"/>
      <c r="F7" s="26" t="s">
        <v>45</v>
      </c>
      <c r="G7" s="26" t="s">
        <v>44</v>
      </c>
      <c r="H7" s="27"/>
      <c r="I7" s="22"/>
    </row>
    <row r="8" spans="1:14">
      <c r="B8" s="53">
        <v>371141234</v>
      </c>
      <c r="C8" s="58">
        <v>1535143098</v>
      </c>
      <c r="D8" s="57">
        <f>+B8/C8</f>
        <v>0.24176328218752152</v>
      </c>
      <c r="E8" s="25"/>
      <c r="F8" s="59">
        <v>371141234</v>
      </c>
      <c r="G8" s="58">
        <v>1549886522.6400001</v>
      </c>
      <c r="H8" s="57">
        <f>+F8/G8</f>
        <v>0.23946348882872817</v>
      </c>
      <c r="I8" s="22"/>
      <c r="K8" s="56"/>
      <c r="N8" s="56"/>
    </row>
    <row r="9" spans="1:14" ht="15.75" thickBot="1">
      <c r="B9" s="20"/>
      <c r="C9" s="55"/>
      <c r="D9" s="21"/>
      <c r="E9" s="21"/>
      <c r="F9" s="20"/>
      <c r="G9" s="20"/>
      <c r="H9" s="19"/>
      <c r="I9" s="22"/>
      <c r="K9" s="41"/>
      <c r="N9" s="41"/>
    </row>
    <row r="10" spans="1:14" ht="27.75" customHeight="1">
      <c r="B10" s="18" t="s">
        <v>70</v>
      </c>
      <c r="C10" s="17"/>
      <c r="D10" s="17"/>
      <c r="E10" s="17"/>
      <c r="F10" s="17"/>
      <c r="G10" s="17"/>
      <c r="H10" s="17"/>
      <c r="I10" s="22"/>
      <c r="K10" s="41"/>
      <c r="N10" s="41"/>
    </row>
    <row r="11" spans="1:14" ht="13.5" customHeight="1">
      <c r="B11" s="16" t="s">
        <v>69</v>
      </c>
      <c r="C11" s="16"/>
      <c r="D11" s="16"/>
      <c r="E11" s="16"/>
      <c r="F11" s="16"/>
      <c r="G11" s="16"/>
      <c r="H11" s="16"/>
      <c r="I11" s="22"/>
      <c r="K11" s="41"/>
      <c r="N11" s="41"/>
    </row>
    <row r="12" spans="1:14" ht="24.75" customHeight="1">
      <c r="B12" s="16" t="s">
        <v>68</v>
      </c>
      <c r="C12" s="16"/>
      <c r="D12" s="16"/>
      <c r="E12" s="16"/>
      <c r="F12" s="16"/>
      <c r="G12" s="16"/>
      <c r="H12" s="16"/>
      <c r="I12" s="22"/>
      <c r="K12" s="41"/>
      <c r="N12" s="41"/>
    </row>
    <row r="13" spans="1:14" ht="42" customHeight="1">
      <c r="B13" s="16" t="s">
        <v>67</v>
      </c>
      <c r="C13" s="16"/>
      <c r="D13" s="16"/>
      <c r="E13" s="16"/>
      <c r="F13" s="16"/>
      <c r="G13" s="16"/>
      <c r="H13" s="16"/>
      <c r="I13" s="22"/>
      <c r="K13" s="41"/>
      <c r="N13" s="41"/>
    </row>
    <row r="14" spans="1:14">
      <c r="B14" s="25" t="s">
        <v>41</v>
      </c>
      <c r="C14" s="25"/>
      <c r="D14" s="25"/>
      <c r="E14" s="25"/>
      <c r="F14" s="25"/>
      <c r="G14" s="25"/>
      <c r="H14" s="25"/>
      <c r="I14" s="22"/>
      <c r="K14" s="41"/>
      <c r="N14" s="41"/>
    </row>
    <row r="15" spans="1:14">
      <c r="C15" s="25"/>
      <c r="D15" s="25"/>
      <c r="E15" s="25"/>
      <c r="F15" s="25"/>
      <c r="G15" s="25"/>
      <c r="H15" s="25"/>
      <c r="I15" s="22"/>
      <c r="K15" s="41"/>
      <c r="N15" s="41"/>
    </row>
    <row r="16" spans="1:14">
      <c r="A16" s="6"/>
      <c r="B16" s="54" t="s">
        <v>66</v>
      </c>
      <c r="C16" s="54" t="s">
        <v>65</v>
      </c>
      <c r="D16" s="11" t="s">
        <v>38</v>
      </c>
      <c r="E16" s="11" t="s">
        <v>64</v>
      </c>
      <c r="F16" s="25"/>
      <c r="G16" s="25"/>
      <c r="H16" s="25"/>
      <c r="I16" s="22"/>
      <c r="K16" s="41"/>
      <c r="N16" s="41"/>
    </row>
    <row r="17" spans="1:11">
      <c r="A17" s="6"/>
      <c r="B17" s="53">
        <f>+B18/2</f>
        <v>185570617</v>
      </c>
      <c r="C17" s="53">
        <v>767571549</v>
      </c>
      <c r="D17" s="6" t="s">
        <v>36</v>
      </c>
      <c r="E17" s="49">
        <f>B17/C17</f>
        <v>0.24176328218752152</v>
      </c>
      <c r="F17" s="48">
        <v>185570617</v>
      </c>
      <c r="G17" s="25"/>
      <c r="H17" s="25"/>
      <c r="I17" s="22"/>
      <c r="K17" s="41"/>
    </row>
    <row r="18" spans="1:11">
      <c r="A18" s="6"/>
      <c r="B18" s="52">
        <v>371141234</v>
      </c>
      <c r="C18" s="51">
        <v>1535143098</v>
      </c>
      <c r="D18" s="50" t="s">
        <v>35</v>
      </c>
      <c r="E18" s="49">
        <f>B18/C18</f>
        <v>0.24176328218752152</v>
      </c>
      <c r="F18" s="48"/>
      <c r="G18" s="25"/>
      <c r="H18" s="25"/>
      <c r="I18" s="22"/>
    </row>
    <row r="19" spans="1:11">
      <c r="B19" s="25"/>
      <c r="C19" s="25"/>
      <c r="D19" s="25"/>
      <c r="E19" s="25"/>
      <c r="F19" s="25"/>
      <c r="G19" s="25"/>
      <c r="H19" s="25"/>
      <c r="I19" s="22"/>
    </row>
    <row r="20" spans="1:11">
      <c r="C20" s="47">
        <f>+C18/2</f>
        <v>767571549</v>
      </c>
    </row>
    <row r="21" spans="1:11">
      <c r="B21" s="4"/>
      <c r="C21" s="46"/>
    </row>
    <row r="23" spans="1:11">
      <c r="F23" s="46"/>
    </row>
  </sheetData>
  <mergeCells count="12">
    <mergeCell ref="B10:H10"/>
    <mergeCell ref="B11:H11"/>
    <mergeCell ref="A1:D1"/>
    <mergeCell ref="E1:F1"/>
    <mergeCell ref="B13:H13"/>
    <mergeCell ref="B2:H2"/>
    <mergeCell ref="B12:H12"/>
    <mergeCell ref="B5:D5"/>
    <mergeCell ref="F5:H5"/>
    <mergeCell ref="D6:D7"/>
    <mergeCell ref="H6:H7"/>
    <mergeCell ref="B3:H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"/>
  <sheetViews>
    <sheetView showGridLines="0" workbookViewId="0">
      <selection activeCell="G8" sqref="G8"/>
    </sheetView>
  </sheetViews>
  <sheetFormatPr baseColWidth="10" defaultRowHeight="15"/>
  <cols>
    <col min="1" max="1" width="7.42578125" customWidth="1"/>
    <col min="2" max="2" width="21.5703125" customWidth="1"/>
    <col min="3" max="3" width="17" customWidth="1"/>
    <col min="4" max="4" width="10.5703125" customWidth="1"/>
    <col min="5" max="5" width="12" bestFit="1" customWidth="1"/>
    <col min="6" max="6" width="20.7109375" customWidth="1"/>
    <col min="7" max="7" width="18" customWidth="1"/>
    <col min="8" max="8" width="11.28515625" customWidth="1"/>
  </cols>
  <sheetData>
    <row r="1" spans="1:9" ht="19.5" thickBot="1">
      <c r="A1" s="40" t="s">
        <v>59</v>
      </c>
      <c r="B1" s="39"/>
      <c r="C1" s="39"/>
      <c r="D1" s="38"/>
      <c r="E1" s="37" t="s">
        <v>58</v>
      </c>
      <c r="F1" s="36"/>
      <c r="G1" s="35">
        <v>173169</v>
      </c>
    </row>
    <row r="2" spans="1:9" ht="22.5">
      <c r="B2" s="34" t="s">
        <v>56</v>
      </c>
      <c r="C2" s="34"/>
      <c r="D2" s="34"/>
      <c r="E2" s="34"/>
      <c r="F2" s="34"/>
      <c r="G2" s="34"/>
      <c r="H2" s="34"/>
      <c r="I2" s="22"/>
    </row>
    <row r="3" spans="1:9" ht="15.75">
      <c r="B3" s="33" t="s">
        <v>81</v>
      </c>
      <c r="C3" s="33"/>
      <c r="D3" s="33"/>
      <c r="E3" s="33"/>
      <c r="F3" s="33"/>
      <c r="G3" s="33"/>
      <c r="H3" s="33"/>
      <c r="I3" s="22"/>
    </row>
    <row r="4" spans="1:9" ht="36" customHeight="1">
      <c r="B4" s="32"/>
      <c r="C4" s="32"/>
      <c r="D4" s="32"/>
      <c r="E4" s="32"/>
      <c r="F4" s="32"/>
      <c r="G4" s="60" t="s">
        <v>80</v>
      </c>
      <c r="H4" s="60"/>
      <c r="I4" s="22"/>
    </row>
    <row r="5" spans="1:9">
      <c r="B5" s="30" t="s">
        <v>53</v>
      </c>
      <c r="C5" s="30"/>
      <c r="D5" s="30"/>
      <c r="E5" s="29"/>
      <c r="F5" s="30" t="s">
        <v>52</v>
      </c>
      <c r="G5" s="30"/>
      <c r="H5" s="30"/>
      <c r="I5" s="22"/>
    </row>
    <row r="6" spans="1:9" ht="55.5" customHeight="1">
      <c r="B6" s="28" t="s">
        <v>74</v>
      </c>
      <c r="C6" s="28" t="s">
        <v>73</v>
      </c>
      <c r="D6" s="27" t="s">
        <v>75</v>
      </c>
      <c r="E6" s="28"/>
      <c r="F6" s="28" t="s">
        <v>74</v>
      </c>
      <c r="G6" s="28" t="s">
        <v>73</v>
      </c>
      <c r="H6" s="27" t="s">
        <v>72</v>
      </c>
      <c r="I6" s="22"/>
    </row>
    <row r="7" spans="1:9">
      <c r="B7" s="26"/>
      <c r="C7" s="26" t="s">
        <v>71</v>
      </c>
      <c r="D7" s="27"/>
      <c r="E7" s="28"/>
      <c r="F7" s="26" t="s">
        <v>45</v>
      </c>
      <c r="G7" s="26" t="s">
        <v>44</v>
      </c>
      <c r="H7" s="27"/>
      <c r="I7" s="22"/>
    </row>
    <row r="8" spans="1:9">
      <c r="B8" s="53">
        <v>371141234</v>
      </c>
      <c r="C8" s="58">
        <v>318950912</v>
      </c>
      <c r="D8" s="57">
        <f>+((B8/C8)-1)*100</f>
        <v>16.363120479178939</v>
      </c>
      <c r="E8" s="25"/>
      <c r="F8" s="59">
        <v>371141234</v>
      </c>
      <c r="G8" s="58">
        <v>318950912</v>
      </c>
      <c r="H8" s="57">
        <f>+((F8/G8)-1)*100</f>
        <v>16.363120479178939</v>
      </c>
      <c r="I8" s="22"/>
    </row>
    <row r="9" spans="1:9" ht="15.75" thickBot="1">
      <c r="B9" s="20"/>
      <c r="C9" s="55"/>
      <c r="D9" s="21"/>
      <c r="E9" s="21"/>
      <c r="F9" s="20"/>
      <c r="G9" s="20"/>
      <c r="H9" s="19"/>
      <c r="I9" s="22"/>
    </row>
    <row r="10" spans="1:9" ht="52.5" customHeight="1" thickBot="1">
      <c r="B10" s="18" t="s">
        <v>79</v>
      </c>
      <c r="C10" s="17"/>
      <c r="D10" s="17"/>
      <c r="E10" s="17"/>
      <c r="F10" s="17"/>
      <c r="G10" s="17"/>
      <c r="H10" s="17"/>
      <c r="I10" s="22"/>
    </row>
    <row r="11" spans="1:9" ht="13.5" customHeight="1" thickBot="1">
      <c r="B11" s="62">
        <v>2022</v>
      </c>
      <c r="C11" s="62">
        <v>2021</v>
      </c>
      <c r="D11" s="61"/>
      <c r="E11" s="61"/>
      <c r="F11" s="61"/>
      <c r="G11" s="61"/>
      <c r="H11" s="61"/>
      <c r="I11" s="22"/>
    </row>
    <row r="12" spans="1:9">
      <c r="A12" s="6"/>
      <c r="B12" s="54" t="s">
        <v>66</v>
      </c>
      <c r="C12" s="54" t="s">
        <v>65</v>
      </c>
      <c r="D12" s="11" t="s">
        <v>38</v>
      </c>
      <c r="E12" s="11" t="s">
        <v>64</v>
      </c>
      <c r="F12" s="25"/>
      <c r="G12" s="25"/>
      <c r="H12" s="25"/>
      <c r="I12" s="22"/>
    </row>
    <row r="13" spans="1:9">
      <c r="A13" s="6"/>
      <c r="B13" s="53">
        <v>371141234</v>
      </c>
      <c r="C13" s="53">
        <v>318950912</v>
      </c>
      <c r="D13" s="6" t="s">
        <v>78</v>
      </c>
      <c r="E13" s="49">
        <f>((B13/C13)-1)*100</f>
        <v>16.363120479178939</v>
      </c>
      <c r="F13" s="48"/>
      <c r="G13" s="25"/>
      <c r="H13" s="25"/>
      <c r="I13" s="22"/>
    </row>
    <row r="14" spans="1:9">
      <c r="B14" s="48"/>
      <c r="C14" s="48"/>
      <c r="D14" s="25"/>
      <c r="E14" s="25"/>
      <c r="F14" s="25"/>
      <c r="G14" s="25"/>
      <c r="H14" s="25"/>
      <c r="I14" s="22"/>
    </row>
  </sheetData>
  <mergeCells count="9">
    <mergeCell ref="D6:D7"/>
    <mergeCell ref="H6:H7"/>
    <mergeCell ref="B10:H10"/>
    <mergeCell ref="A1:D1"/>
    <mergeCell ref="E1:F1"/>
    <mergeCell ref="B2:H2"/>
    <mergeCell ref="B3:H3"/>
    <mergeCell ref="B5:D5"/>
    <mergeCell ref="F5:H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22"/>
  <sheetViews>
    <sheetView showGridLines="0" zoomScale="110" zoomScaleNormal="110" workbookViewId="0">
      <selection activeCell="F9" sqref="F9"/>
    </sheetView>
  </sheetViews>
  <sheetFormatPr baseColWidth="10" defaultRowHeight="15"/>
  <cols>
    <col min="1" max="1" width="36.85546875" customWidth="1"/>
    <col min="2" max="2" width="17.85546875" customWidth="1"/>
    <col min="3" max="3" width="12.28515625" customWidth="1"/>
    <col min="4" max="4" width="2.5703125" customWidth="1"/>
    <col min="5" max="5" width="16.42578125" customWidth="1"/>
    <col min="6" max="6" width="15.140625" customWidth="1"/>
    <col min="7" max="7" width="17.28515625" customWidth="1"/>
    <col min="11" max="11" width="15.140625" style="47" bestFit="1" customWidth="1"/>
    <col min="12" max="13" width="11.42578125" style="47"/>
  </cols>
  <sheetData>
    <row r="1" spans="1:9" ht="19.5" thickBot="1">
      <c r="A1" s="90" t="s">
        <v>59</v>
      </c>
      <c r="B1" s="37" t="s">
        <v>58</v>
      </c>
      <c r="C1" s="89"/>
      <c r="D1" s="36"/>
      <c r="E1" s="35" t="s">
        <v>96</v>
      </c>
      <c r="F1" s="88"/>
    </row>
    <row r="2" spans="1:9" ht="32.25" customHeight="1">
      <c r="A2" s="34" t="s">
        <v>56</v>
      </c>
      <c r="B2" s="34"/>
      <c r="C2" s="34"/>
      <c r="D2" s="34"/>
      <c r="E2" s="34"/>
      <c r="F2" s="34"/>
    </row>
    <row r="3" spans="1:9" ht="18.75">
      <c r="A3" s="45" t="s">
        <v>95</v>
      </c>
      <c r="B3" s="45"/>
      <c r="C3" s="45"/>
      <c r="D3" s="45"/>
      <c r="E3" s="45"/>
      <c r="F3" s="45"/>
    </row>
    <row r="4" spans="1:9" ht="27.75" customHeight="1">
      <c r="A4" s="32"/>
      <c r="B4" s="32"/>
      <c r="C4" s="60" t="s">
        <v>94</v>
      </c>
      <c r="D4" s="60"/>
    </row>
    <row r="5" spans="1:9" ht="33" customHeight="1">
      <c r="A5" s="86" t="s">
        <v>93</v>
      </c>
      <c r="B5" s="87" t="s">
        <v>53</v>
      </c>
      <c r="C5" s="87"/>
      <c r="D5" s="28"/>
      <c r="E5" s="87" t="s">
        <v>52</v>
      </c>
      <c r="F5" s="87"/>
    </row>
    <row r="6" spans="1:9" ht="38.25">
      <c r="A6" s="86"/>
      <c r="B6" s="28" t="s">
        <v>92</v>
      </c>
      <c r="C6" s="85" t="s">
        <v>91</v>
      </c>
      <c r="D6" s="85"/>
      <c r="E6" s="28" t="s">
        <v>92</v>
      </c>
      <c r="F6" s="28" t="s">
        <v>91</v>
      </c>
    </row>
    <row r="7" spans="1:9" ht="25.5" customHeight="1">
      <c r="A7" s="84" t="s">
        <v>90</v>
      </c>
      <c r="B7" s="83">
        <f>B8+B13</f>
        <v>371141234</v>
      </c>
      <c r="C7" s="73"/>
      <c r="D7" s="73"/>
      <c r="E7" s="81">
        <f>E8+E13</f>
        <v>347794784.76000005</v>
      </c>
      <c r="F7" s="73"/>
      <c r="G7" s="67"/>
      <c r="H7" s="67"/>
      <c r="I7" s="73"/>
    </row>
    <row r="8" spans="1:9">
      <c r="A8" s="84" t="s">
        <v>89</v>
      </c>
      <c r="B8" s="83">
        <f>+B9+B10+B11+B12</f>
        <v>189422051</v>
      </c>
      <c r="C8" s="82">
        <f>+B8/B7*100</f>
        <v>51.037727325118496</v>
      </c>
      <c r="D8" s="73"/>
      <c r="E8" s="81">
        <f>SUM(E9:E12)</f>
        <v>183765585.95000002</v>
      </c>
      <c r="F8" s="80">
        <f>+E8/E7*100</f>
        <v>52.837360996315589</v>
      </c>
      <c r="G8" s="79"/>
      <c r="H8" s="67"/>
      <c r="I8" s="67"/>
    </row>
    <row r="9" spans="1:9" ht="17.25" customHeight="1">
      <c r="A9" s="76" t="s">
        <v>88</v>
      </c>
      <c r="B9" s="75">
        <v>0</v>
      </c>
      <c r="C9" s="63"/>
      <c r="D9" s="63"/>
      <c r="E9" s="78">
        <v>0</v>
      </c>
      <c r="F9" s="73"/>
      <c r="G9" s="67"/>
      <c r="H9" s="67"/>
      <c r="I9" s="67"/>
    </row>
    <row r="10" spans="1:9" ht="17.25" customHeight="1">
      <c r="A10" s="76" t="s">
        <v>87</v>
      </c>
      <c r="B10" s="75">
        <v>27694844</v>
      </c>
      <c r="C10" s="63"/>
      <c r="D10" s="63"/>
      <c r="E10" s="77">
        <v>24177324</v>
      </c>
      <c r="F10" s="73"/>
      <c r="G10" s="67"/>
      <c r="H10" s="67"/>
      <c r="I10" s="67"/>
    </row>
    <row r="11" spans="1:9">
      <c r="A11" s="76" t="s">
        <v>86</v>
      </c>
      <c r="B11" s="75">
        <v>99910000</v>
      </c>
      <c r="C11" s="63"/>
      <c r="D11" s="63"/>
      <c r="E11" s="77">
        <v>99756245.650000006</v>
      </c>
      <c r="F11" s="73"/>
      <c r="G11" s="67"/>
      <c r="H11" s="67"/>
      <c r="I11" s="67"/>
    </row>
    <row r="12" spans="1:9">
      <c r="A12" s="76" t="s">
        <v>85</v>
      </c>
      <c r="B12" s="75">
        <v>61817207</v>
      </c>
      <c r="C12" s="63"/>
      <c r="D12" s="63"/>
      <c r="E12" s="74">
        <v>59832016.300000004</v>
      </c>
      <c r="F12" s="73"/>
      <c r="G12" s="67"/>
      <c r="H12" s="67"/>
      <c r="I12" s="67"/>
    </row>
    <row r="13" spans="1:9">
      <c r="A13" s="72" t="s">
        <v>84</v>
      </c>
      <c r="B13" s="71">
        <v>181719183</v>
      </c>
      <c r="C13" s="68"/>
      <c r="D13" s="70"/>
      <c r="E13" s="69">
        <v>164029198.81000003</v>
      </c>
      <c r="F13" s="68"/>
      <c r="G13" s="67"/>
      <c r="H13" s="67"/>
      <c r="I13" s="67"/>
    </row>
    <row r="14" spans="1:9" ht="110.25" customHeight="1">
      <c r="A14" s="16" t="s">
        <v>83</v>
      </c>
      <c r="B14" s="16"/>
      <c r="C14" s="16"/>
      <c r="D14" s="16"/>
      <c r="E14" s="16"/>
      <c r="F14" s="16"/>
    </row>
    <row r="15" spans="1:9" ht="64.5" customHeight="1">
      <c r="A15" s="16" t="s">
        <v>82</v>
      </c>
      <c r="B15" s="16"/>
      <c r="C15" s="16"/>
      <c r="D15" s="16"/>
      <c r="E15" s="16"/>
      <c r="F15" s="16"/>
    </row>
    <row r="16" spans="1:9" ht="26.25" customHeight="1">
      <c r="A16" s="16"/>
      <c r="B16" s="66"/>
      <c r="C16" s="66"/>
      <c r="D16" s="16"/>
      <c r="E16" s="16"/>
      <c r="F16" s="16"/>
    </row>
    <row r="18" spans="1:5">
      <c r="D18" s="65"/>
    </row>
    <row r="19" spans="1:5">
      <c r="D19" s="65"/>
    </row>
    <row r="20" spans="1:5">
      <c r="D20" s="65"/>
    </row>
    <row r="21" spans="1:5">
      <c r="D21" s="65"/>
    </row>
    <row r="22" spans="1:5">
      <c r="A22" s="64"/>
      <c r="B22" s="63"/>
      <c r="C22" s="63"/>
      <c r="D22" s="63"/>
      <c r="E22" s="63"/>
    </row>
  </sheetData>
  <mergeCells count="9">
    <mergeCell ref="B1:D1"/>
    <mergeCell ref="A14:F14"/>
    <mergeCell ref="A15:F15"/>
    <mergeCell ref="A16:F16"/>
    <mergeCell ref="A2:F2"/>
    <mergeCell ref="A3:F3"/>
    <mergeCell ref="A5:A6"/>
    <mergeCell ref="B5:C5"/>
    <mergeCell ref="E5:F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"/>
  <sheetViews>
    <sheetView workbookViewId="0">
      <selection activeCell="G7" sqref="G7"/>
    </sheetView>
  </sheetViews>
  <sheetFormatPr baseColWidth="10" defaultRowHeight="15"/>
  <cols>
    <col min="1" max="1" width="3.7109375" customWidth="1"/>
    <col min="2" max="2" width="36.28515625" customWidth="1"/>
    <col min="3" max="3" width="39" customWidth="1"/>
    <col min="4" max="4" width="32.28515625" customWidth="1"/>
    <col min="12" max="12" width="24.7109375" customWidth="1"/>
  </cols>
  <sheetData>
    <row r="1" spans="1:12" ht="15.75" thickBot="1"/>
    <row r="2" spans="1:12" ht="19.5" thickBot="1">
      <c r="B2" s="40" t="s">
        <v>59</v>
      </c>
      <c r="C2" s="38"/>
      <c r="D2" s="116" t="s">
        <v>58</v>
      </c>
    </row>
    <row r="3" spans="1:12" ht="26.25">
      <c r="A3" s="115" t="s">
        <v>109</v>
      </c>
      <c r="B3" s="115"/>
      <c r="C3" s="115"/>
      <c r="D3" s="115"/>
    </row>
    <row r="4" spans="1:12" ht="18.75">
      <c r="A4" s="45" t="s">
        <v>108</v>
      </c>
      <c r="B4" s="45"/>
      <c r="C4" s="45"/>
      <c r="D4" s="45"/>
      <c r="J4" s="114" t="s">
        <v>107</v>
      </c>
      <c r="K4" s="114"/>
      <c r="L4" s="114"/>
    </row>
    <row r="5" spans="1:12" ht="18.75">
      <c r="A5" s="32"/>
      <c r="B5" s="32"/>
      <c r="C5" s="113" t="s">
        <v>54</v>
      </c>
      <c r="D5" s="113"/>
    </row>
    <row r="6" spans="1:12">
      <c r="A6" s="112"/>
      <c r="B6" s="112" t="s">
        <v>106</v>
      </c>
      <c r="C6" s="112" t="s">
        <v>105</v>
      </c>
      <c r="D6" s="110"/>
      <c r="K6">
        <v>5</v>
      </c>
      <c r="L6" t="s">
        <v>104</v>
      </c>
    </row>
    <row r="7" spans="1:12" ht="29.25">
      <c r="A7" s="112" t="s">
        <v>103</v>
      </c>
      <c r="B7" s="111"/>
      <c r="C7" s="111" t="s">
        <v>71</v>
      </c>
      <c r="D7" s="110" t="s">
        <v>102</v>
      </c>
      <c r="J7" s="106"/>
      <c r="K7">
        <v>17</v>
      </c>
      <c r="L7" t="s">
        <v>101</v>
      </c>
    </row>
    <row r="8" spans="1:12">
      <c r="A8" s="109">
        <v>1</v>
      </c>
      <c r="B8" s="109">
        <v>5</v>
      </c>
      <c r="C8" s="109">
        <v>23</v>
      </c>
      <c r="D8" s="108">
        <f>+(B8/C8)*100</f>
        <v>21.739130434782609</v>
      </c>
      <c r="E8" s="107" t="s">
        <v>100</v>
      </c>
      <c r="F8" s="6"/>
      <c r="G8" s="6"/>
      <c r="H8" s="6"/>
      <c r="I8">
        <v>169354</v>
      </c>
      <c r="J8" s="106"/>
      <c r="K8">
        <v>1</v>
      </c>
      <c r="L8" t="s">
        <v>99</v>
      </c>
    </row>
    <row r="9" spans="1:12">
      <c r="A9" s="109">
        <v>2</v>
      </c>
      <c r="B9" s="109">
        <v>1</v>
      </c>
      <c r="C9" s="109">
        <v>23</v>
      </c>
      <c r="D9" s="108">
        <f>+(B9/C9)*100</f>
        <v>4.3478260869565215</v>
      </c>
      <c r="E9" s="107" t="s">
        <v>98</v>
      </c>
      <c r="F9" s="6"/>
      <c r="G9" s="6"/>
      <c r="H9" s="6"/>
      <c r="I9">
        <v>170586</v>
      </c>
      <c r="J9" s="106"/>
    </row>
    <row r="10" spans="1:12" ht="15.75" thickBot="1">
      <c r="A10" s="109">
        <v>3</v>
      </c>
      <c r="B10" s="109">
        <v>17</v>
      </c>
      <c r="C10" s="109">
        <v>23</v>
      </c>
      <c r="D10" s="108">
        <f>+(B10/C10)*100</f>
        <v>73.91304347826086</v>
      </c>
      <c r="E10" s="107" t="s">
        <v>97</v>
      </c>
      <c r="F10" s="6"/>
      <c r="G10" s="6"/>
      <c r="H10" s="6"/>
      <c r="I10">
        <v>169772</v>
      </c>
      <c r="J10" s="106"/>
    </row>
    <row r="11" spans="1:12" ht="15.75" thickBot="1">
      <c r="A11" s="104"/>
      <c r="B11" s="104"/>
      <c r="C11" s="104"/>
      <c r="D11" s="103"/>
      <c r="E11" s="102"/>
      <c r="K11" s="105">
        <f>SUM(K6:K10)</f>
        <v>23</v>
      </c>
    </row>
    <row r="12" spans="1:12">
      <c r="A12" s="104"/>
      <c r="B12" s="104"/>
      <c r="C12" s="104"/>
      <c r="D12" s="103"/>
      <c r="E12" s="102"/>
      <c r="J12" s="91"/>
    </row>
    <row r="13" spans="1:12" ht="15.75" thickBot="1">
      <c r="A13" s="101"/>
      <c r="B13" s="100"/>
      <c r="C13" s="100"/>
      <c r="D13" s="99"/>
      <c r="E13" s="98"/>
    </row>
    <row r="14" spans="1:12">
      <c r="A14" s="97"/>
      <c r="B14" s="96">
        <f>SUM(B8:B13)</f>
        <v>23</v>
      </c>
      <c r="C14" s="96">
        <f>SUM(C8:C13)/3</f>
        <v>23</v>
      </c>
      <c r="D14" s="96">
        <f>SUM(D8:D13)</f>
        <v>100</v>
      </c>
      <c r="E14" s="95">
        <f>+B14/C14*100</f>
        <v>100</v>
      </c>
    </row>
    <row r="15" spans="1:12" ht="31.5" customHeight="1">
      <c r="A15" s="94"/>
      <c r="B15" s="93"/>
      <c r="C15" s="93"/>
      <c r="D15" s="93"/>
      <c r="E15" s="92"/>
    </row>
    <row r="16" spans="1:12" ht="36" customHeight="1">
      <c r="A16" s="16"/>
      <c r="B16" s="16"/>
      <c r="C16" s="16"/>
      <c r="D16" s="16"/>
      <c r="J16" s="91"/>
    </row>
    <row r="17" spans="1:4" ht="29.25" customHeight="1">
      <c r="A17" s="16"/>
      <c r="B17" s="16"/>
      <c r="C17" s="16"/>
      <c r="D17" s="16"/>
    </row>
    <row r="18" spans="1:4">
      <c r="A18" s="16"/>
      <c r="B18" s="16"/>
      <c r="C18" s="16"/>
      <c r="D18" s="16"/>
    </row>
  </sheetData>
  <mergeCells count="9">
    <mergeCell ref="J4:L4"/>
    <mergeCell ref="A18:D18"/>
    <mergeCell ref="B2:C2"/>
    <mergeCell ref="A3:D3"/>
    <mergeCell ref="A4:D4"/>
    <mergeCell ref="C5:D5"/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53"/>
  <sheetViews>
    <sheetView showGridLines="0" zoomScaleSheetLayoutView="70" workbookViewId="0">
      <pane ySplit="10" topLeftCell="A11" activePane="bottomLeft" state="frozen"/>
      <selection pane="bottomLeft" activeCell="E35" sqref="E35"/>
    </sheetView>
  </sheetViews>
  <sheetFormatPr baseColWidth="10" defaultColWidth="11.42578125" defaultRowHeight="11.25"/>
  <cols>
    <col min="1" max="1" width="1.85546875" style="123" customWidth="1"/>
    <col min="2" max="2" width="3.140625" style="122" bestFit="1" customWidth="1"/>
    <col min="3" max="3" width="17.28515625" style="122" bestFit="1" customWidth="1"/>
    <col min="4" max="4" width="15" style="122" customWidth="1"/>
    <col min="5" max="5" width="28.85546875" style="121" customWidth="1"/>
    <col min="6" max="6" width="12.28515625" style="120" hidden="1" customWidth="1"/>
    <col min="7" max="7" width="14.5703125" style="120" hidden="1" customWidth="1"/>
    <col min="8" max="8" width="7.5703125" style="119" hidden="1" customWidth="1"/>
    <col min="9" max="9" width="15.140625" style="118" bestFit="1" customWidth="1"/>
    <col min="10" max="10" width="15.42578125" style="118" customWidth="1"/>
    <col min="11" max="12" width="15" style="118" customWidth="1"/>
    <col min="13" max="13" width="18.140625" style="118" bestFit="1" customWidth="1"/>
    <col min="14" max="14" width="19.140625" style="118" customWidth="1"/>
    <col min="15" max="15" width="24.5703125" style="118" customWidth="1"/>
    <col min="16" max="19" width="19.140625" style="118" customWidth="1"/>
    <col min="20" max="20" width="20.42578125" style="117" bestFit="1" customWidth="1"/>
    <col min="21" max="16384" width="11.42578125" style="117"/>
  </cols>
  <sheetData>
    <row r="7" spans="1:20" ht="15">
      <c r="M7" s="152"/>
      <c r="N7" s="152"/>
      <c r="O7" s="153"/>
      <c r="P7" s="152"/>
      <c r="Q7" s="152"/>
      <c r="R7" s="152"/>
      <c r="S7" s="152"/>
    </row>
    <row r="8" spans="1:20" ht="30.75" thickBot="1">
      <c r="E8" s="151" t="s">
        <v>162</v>
      </c>
    </row>
    <row r="9" spans="1:20" ht="13.5" thickBot="1">
      <c r="A9" s="128"/>
      <c r="B9" s="127"/>
      <c r="C9" s="127"/>
      <c r="D9" s="127"/>
      <c r="E9" s="125"/>
      <c r="F9" s="126"/>
      <c r="G9" s="126"/>
      <c r="H9" s="125"/>
      <c r="I9" s="150">
        <f>+SUBTOTAL(9,I11:I19)</f>
        <v>0</v>
      </c>
      <c r="J9" s="150">
        <f>+SUBTOTAL(9,J11:J19)</f>
        <v>11752198.020000001</v>
      </c>
      <c r="K9" s="150">
        <f>+SUBTOTAL(9,K11:K19)</f>
        <v>11752198.020000001</v>
      </c>
      <c r="L9" s="150">
        <f>+SUBTOTAL(9,L11:L19)</f>
        <v>11752198.020000001</v>
      </c>
      <c r="M9" s="150">
        <f>+SUBTOTAL(9,M11:M19)</f>
        <v>11752198.020000001</v>
      </c>
      <c r="N9" s="150">
        <f>+SUBTOTAL(9,N11:N19)</f>
        <v>9864964.9000000004</v>
      </c>
      <c r="O9" s="150"/>
      <c r="P9" s="150"/>
      <c r="Q9" s="150"/>
      <c r="R9" s="150"/>
      <c r="S9" s="150"/>
    </row>
    <row r="10" spans="1:20" s="141" customFormat="1" ht="25.5" customHeight="1">
      <c r="A10" s="149"/>
      <c r="B10" s="145" t="s">
        <v>161</v>
      </c>
      <c r="C10" s="145" t="s">
        <v>160</v>
      </c>
      <c r="D10" s="145"/>
      <c r="E10" s="148" t="s">
        <v>159</v>
      </c>
      <c r="F10" s="147" t="s">
        <v>158</v>
      </c>
      <c r="G10" s="146"/>
      <c r="H10" s="145" t="s">
        <v>157</v>
      </c>
      <c r="I10" s="144" t="s">
        <v>156</v>
      </c>
      <c r="J10" s="144" t="s">
        <v>155</v>
      </c>
      <c r="K10" s="143" t="s">
        <v>154</v>
      </c>
      <c r="L10" s="142" t="s">
        <v>153</v>
      </c>
      <c r="M10" s="142" t="s">
        <v>152</v>
      </c>
      <c r="N10" s="142" t="s">
        <v>151</v>
      </c>
      <c r="O10" s="142" t="s">
        <v>150</v>
      </c>
      <c r="P10" s="142" t="s">
        <v>149</v>
      </c>
      <c r="Q10" s="142" t="s">
        <v>148</v>
      </c>
      <c r="R10" s="142" t="s">
        <v>147</v>
      </c>
      <c r="S10" s="142"/>
    </row>
    <row r="11" spans="1:20" ht="45">
      <c r="A11" s="128"/>
      <c r="B11" s="138">
        <v>1</v>
      </c>
      <c r="C11" s="138" t="s">
        <v>146</v>
      </c>
      <c r="D11" s="138" t="s">
        <v>145</v>
      </c>
      <c r="E11" s="137" t="s">
        <v>144</v>
      </c>
      <c r="F11" s="136" t="s">
        <v>143</v>
      </c>
      <c r="G11" s="136" t="s">
        <v>101</v>
      </c>
      <c r="H11" s="135">
        <v>618.74</v>
      </c>
      <c r="I11" s="134">
        <v>0</v>
      </c>
      <c r="J11" s="134">
        <v>884323.95</v>
      </c>
      <c r="K11" s="134">
        <v>884323.95</v>
      </c>
      <c r="L11" s="134">
        <v>884323.95</v>
      </c>
      <c r="M11" s="134">
        <v>884323.95</v>
      </c>
      <c r="N11" s="134">
        <v>884323.95</v>
      </c>
      <c r="O11" s="133" t="s">
        <v>142</v>
      </c>
      <c r="P11" s="132" t="s">
        <v>111</v>
      </c>
      <c r="Q11" s="131">
        <f>+R11*S11</f>
        <v>1</v>
      </c>
      <c r="R11" s="131">
        <v>1</v>
      </c>
      <c r="S11" s="130">
        <f>+N11/J11</f>
        <v>1</v>
      </c>
      <c r="T11" s="139" t="s">
        <v>141</v>
      </c>
    </row>
    <row r="12" spans="1:20" ht="54">
      <c r="A12" s="128"/>
      <c r="B12" s="138">
        <v>2</v>
      </c>
      <c r="C12" s="138" t="s">
        <v>140</v>
      </c>
      <c r="D12" s="138" t="s">
        <v>139</v>
      </c>
      <c r="E12" s="137" t="s">
        <v>138</v>
      </c>
      <c r="F12" s="136"/>
      <c r="G12" s="136"/>
      <c r="H12" s="135"/>
      <c r="I12" s="134">
        <v>0</v>
      </c>
      <c r="J12" s="134">
        <v>7442127.21</v>
      </c>
      <c r="K12" s="134">
        <v>7442127.21</v>
      </c>
      <c r="L12" s="134">
        <v>7442127.21</v>
      </c>
      <c r="M12" s="134">
        <v>7442127.21</v>
      </c>
      <c r="N12" s="134">
        <v>7126515.5700000003</v>
      </c>
      <c r="O12" s="133" t="s">
        <v>137</v>
      </c>
      <c r="P12" s="132" t="s">
        <v>111</v>
      </c>
      <c r="Q12" s="131">
        <f>+R12*S12</f>
        <v>13.406276883568616</v>
      </c>
      <c r="R12" s="131">
        <v>14</v>
      </c>
      <c r="S12" s="130">
        <f>+N12/J12</f>
        <v>0.9575912059691869</v>
      </c>
    </row>
    <row r="13" spans="1:20" ht="17.25" customHeight="1">
      <c r="A13" s="128"/>
      <c r="B13" s="138">
        <v>3</v>
      </c>
      <c r="C13" s="138" t="s">
        <v>136</v>
      </c>
      <c r="D13" s="138" t="s">
        <v>135</v>
      </c>
      <c r="E13" s="137" t="s">
        <v>134</v>
      </c>
      <c r="F13" s="136"/>
      <c r="G13" s="136"/>
      <c r="H13" s="135"/>
      <c r="I13" s="134">
        <v>0</v>
      </c>
      <c r="J13" s="134">
        <v>737923.56</v>
      </c>
      <c r="K13" s="134">
        <v>737923.56</v>
      </c>
      <c r="L13" s="134">
        <v>737923.56</v>
      </c>
      <c r="M13" s="134">
        <v>737923.56</v>
      </c>
      <c r="N13" s="134">
        <v>516302.08000000002</v>
      </c>
      <c r="O13" s="140" t="s">
        <v>133</v>
      </c>
      <c r="P13" s="132" t="s">
        <v>111</v>
      </c>
      <c r="Q13" s="131">
        <f>+R13*S13</f>
        <v>3.4983439206087956</v>
      </c>
      <c r="R13" s="131">
        <v>5</v>
      </c>
      <c r="S13" s="130">
        <f>+N13/J13</f>
        <v>0.69966878412175915</v>
      </c>
      <c r="T13" s="139" t="s">
        <v>132</v>
      </c>
    </row>
    <row r="14" spans="1:20" ht="18">
      <c r="A14" s="128"/>
      <c r="B14" s="138">
        <v>4</v>
      </c>
      <c r="C14" s="138" t="s">
        <v>131</v>
      </c>
      <c r="D14" s="138" t="s">
        <v>130</v>
      </c>
      <c r="E14" s="137" t="s">
        <v>129</v>
      </c>
      <c r="F14" s="136"/>
      <c r="G14" s="136"/>
      <c r="H14" s="135"/>
      <c r="I14" s="134">
        <v>0</v>
      </c>
      <c r="J14" s="134">
        <v>200170.3</v>
      </c>
      <c r="K14" s="134">
        <v>200170.3</v>
      </c>
      <c r="L14" s="134">
        <v>200170.3</v>
      </c>
      <c r="M14" s="134">
        <v>200170.3</v>
      </c>
      <c r="N14" s="134">
        <v>200170.3</v>
      </c>
      <c r="O14" s="133" t="s">
        <v>128</v>
      </c>
      <c r="P14" s="132" t="s">
        <v>111</v>
      </c>
      <c r="Q14" s="131">
        <f>+R14*S14</f>
        <v>4</v>
      </c>
      <c r="R14" s="131">
        <v>4</v>
      </c>
      <c r="S14" s="130">
        <f>+N14/J14</f>
        <v>1</v>
      </c>
    </row>
    <row r="15" spans="1:20">
      <c r="A15" s="128"/>
      <c r="B15" s="138">
        <v>5</v>
      </c>
      <c r="C15" s="138" t="s">
        <v>127</v>
      </c>
      <c r="D15" s="138" t="s">
        <v>126</v>
      </c>
      <c r="E15" s="137" t="s">
        <v>125</v>
      </c>
      <c r="F15" s="136"/>
      <c r="G15" s="136"/>
      <c r="H15" s="135"/>
      <c r="I15" s="134">
        <v>0</v>
      </c>
      <c r="J15" s="134">
        <v>650000</v>
      </c>
      <c r="K15" s="134">
        <v>650000</v>
      </c>
      <c r="L15" s="134">
        <v>650000</v>
      </c>
      <c r="M15" s="134">
        <v>650000</v>
      </c>
      <c r="N15" s="134">
        <v>0</v>
      </c>
      <c r="O15" s="133" t="s">
        <v>124</v>
      </c>
      <c r="P15" s="132" t="s">
        <v>111</v>
      </c>
      <c r="Q15" s="131">
        <f>+R15*S15</f>
        <v>0</v>
      </c>
      <c r="R15" s="131">
        <v>0</v>
      </c>
      <c r="S15" s="130">
        <f>+N15/J15</f>
        <v>0</v>
      </c>
    </row>
    <row r="16" spans="1:20" ht="18">
      <c r="A16" s="128"/>
      <c r="B16" s="138">
        <v>6</v>
      </c>
      <c r="C16" s="138" t="s">
        <v>123</v>
      </c>
      <c r="D16" s="138" t="s">
        <v>122</v>
      </c>
      <c r="E16" s="137" t="s">
        <v>121</v>
      </c>
      <c r="F16" s="136"/>
      <c r="G16" s="136"/>
      <c r="H16" s="135"/>
      <c r="I16" s="134">
        <v>0</v>
      </c>
      <c r="J16" s="134">
        <v>65000</v>
      </c>
      <c r="K16" s="134">
        <v>65000</v>
      </c>
      <c r="L16" s="134">
        <v>65000</v>
      </c>
      <c r="M16" s="134">
        <v>65000</v>
      </c>
      <c r="N16" s="134">
        <v>65000</v>
      </c>
      <c r="O16" s="133" t="s">
        <v>120</v>
      </c>
      <c r="P16" s="132" t="s">
        <v>111</v>
      </c>
      <c r="Q16" s="131">
        <f>+R16*S16</f>
        <v>0</v>
      </c>
      <c r="R16" s="131">
        <v>0</v>
      </c>
      <c r="S16" s="130">
        <f>+N16/J16</f>
        <v>1</v>
      </c>
    </row>
    <row r="17" spans="1:19" ht="27">
      <c r="A17" s="128"/>
      <c r="B17" s="138">
        <v>7</v>
      </c>
      <c r="C17" s="138" t="s">
        <v>119</v>
      </c>
      <c r="D17" s="138" t="s">
        <v>118</v>
      </c>
      <c r="E17" s="137" t="s">
        <v>117</v>
      </c>
      <c r="F17" s="136"/>
      <c r="G17" s="136"/>
      <c r="H17" s="135"/>
      <c r="I17" s="134">
        <v>0</v>
      </c>
      <c r="J17" s="134">
        <v>700000</v>
      </c>
      <c r="K17" s="134">
        <v>700000</v>
      </c>
      <c r="L17" s="134">
        <v>700000</v>
      </c>
      <c r="M17" s="134">
        <v>700000</v>
      </c>
      <c r="N17" s="134">
        <v>0</v>
      </c>
      <c r="O17" s="133" t="s">
        <v>116</v>
      </c>
      <c r="P17" s="132"/>
      <c r="Q17" s="131">
        <f>+R17*S17</f>
        <v>0</v>
      </c>
      <c r="R17" s="131">
        <v>1</v>
      </c>
      <c r="S17" s="130">
        <f>+N17/J17</f>
        <v>0</v>
      </c>
    </row>
    <row r="18" spans="1:19" ht="27">
      <c r="A18" s="128"/>
      <c r="B18" s="138">
        <v>8</v>
      </c>
      <c r="C18" s="138" t="s">
        <v>115</v>
      </c>
      <c r="D18" s="138" t="s">
        <v>114</v>
      </c>
      <c r="E18" s="137" t="s">
        <v>113</v>
      </c>
      <c r="F18" s="136"/>
      <c r="G18" s="136"/>
      <c r="H18" s="135"/>
      <c r="I18" s="134">
        <v>0</v>
      </c>
      <c r="J18" s="134">
        <v>1072653</v>
      </c>
      <c r="K18" s="134">
        <v>1072653</v>
      </c>
      <c r="L18" s="134">
        <v>1072653</v>
      </c>
      <c r="M18" s="134">
        <v>1072653</v>
      </c>
      <c r="N18" s="134">
        <v>1072653</v>
      </c>
      <c r="O18" s="133" t="s">
        <v>112</v>
      </c>
      <c r="P18" s="132" t="s">
        <v>111</v>
      </c>
      <c r="Q18" s="131">
        <f>+R18*S18</f>
        <v>0</v>
      </c>
      <c r="R18" s="131">
        <v>0</v>
      </c>
      <c r="S18" s="130">
        <f>+N18/J18</f>
        <v>1</v>
      </c>
    </row>
    <row r="19" spans="1:19">
      <c r="A19" s="128"/>
      <c r="B19" s="138"/>
      <c r="C19" s="138"/>
      <c r="D19" s="138"/>
      <c r="E19" s="137"/>
      <c r="F19" s="136"/>
      <c r="G19" s="136"/>
      <c r="H19" s="135"/>
      <c r="I19" s="134"/>
      <c r="J19" s="134"/>
      <c r="K19" s="134"/>
      <c r="L19" s="134"/>
      <c r="M19" s="134"/>
      <c r="N19" s="134"/>
      <c r="O19" s="133"/>
      <c r="P19" s="132"/>
      <c r="Q19" s="131"/>
      <c r="R19" s="131" t="s">
        <v>110</v>
      </c>
      <c r="S19" s="130"/>
    </row>
    <row r="20" spans="1:19">
      <c r="A20" s="128"/>
      <c r="B20" s="127"/>
      <c r="C20" s="127"/>
      <c r="D20" s="127"/>
      <c r="E20" s="125"/>
      <c r="F20" s="126"/>
      <c r="G20" s="126"/>
      <c r="H20" s="125"/>
      <c r="I20" s="124"/>
      <c r="J20" s="124"/>
      <c r="K20" s="124"/>
      <c r="L20" s="124"/>
      <c r="M20" s="124"/>
      <c r="N20" s="124"/>
      <c r="O20" s="124"/>
      <c r="P20" s="129"/>
      <c r="Q20" s="124"/>
      <c r="R20" s="124"/>
      <c r="S20" s="124"/>
    </row>
    <row r="21" spans="1:19">
      <c r="A21" s="128"/>
      <c r="B21" s="127"/>
      <c r="C21" s="127"/>
      <c r="D21" s="127"/>
      <c r="E21" s="125"/>
      <c r="F21" s="126"/>
      <c r="G21" s="126"/>
      <c r="H21" s="125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19">
      <c r="A22" s="128"/>
      <c r="B22" s="127"/>
      <c r="C22" s="127"/>
      <c r="D22" s="127"/>
      <c r="E22" s="125"/>
      <c r="F22" s="126"/>
      <c r="G22" s="126"/>
      <c r="H22" s="125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</row>
    <row r="23" spans="1:19">
      <c r="A23" s="128"/>
      <c r="B23" s="127"/>
      <c r="C23" s="127"/>
      <c r="D23" s="127"/>
      <c r="E23" s="125"/>
      <c r="F23" s="126"/>
      <c r="G23" s="126"/>
      <c r="H23" s="125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</row>
    <row r="24" spans="1:19">
      <c r="A24" s="128"/>
      <c r="B24" s="127"/>
      <c r="C24" s="127"/>
      <c r="D24" s="127"/>
      <c r="E24" s="125"/>
      <c r="F24" s="126"/>
      <c r="G24" s="126"/>
      <c r="H24" s="125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</row>
    <row r="25" spans="1:19">
      <c r="A25" s="128"/>
      <c r="B25" s="127"/>
      <c r="C25" s="127"/>
      <c r="D25" s="127"/>
      <c r="E25" s="125"/>
      <c r="F25" s="126"/>
      <c r="G25" s="126"/>
      <c r="H25" s="125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</row>
    <row r="26" spans="1:19">
      <c r="A26" s="128"/>
      <c r="B26" s="127"/>
      <c r="C26" s="127"/>
      <c r="D26" s="127"/>
      <c r="E26" s="125"/>
      <c r="F26" s="126"/>
      <c r="G26" s="126"/>
      <c r="H26" s="125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>
      <c r="A27" s="128"/>
      <c r="B27" s="127"/>
      <c r="C27" s="127"/>
      <c r="D27" s="127"/>
      <c r="E27" s="125"/>
      <c r="F27" s="126"/>
      <c r="G27" s="126"/>
      <c r="H27" s="125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>
      <c r="A28" s="128"/>
      <c r="B28" s="127"/>
      <c r="C28" s="127"/>
      <c r="D28" s="127"/>
      <c r="E28" s="125"/>
      <c r="F28" s="126"/>
      <c r="G28" s="126"/>
      <c r="H28" s="125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>
      <c r="A29" s="128"/>
      <c r="B29" s="127"/>
      <c r="C29" s="127"/>
      <c r="D29" s="127"/>
      <c r="E29" s="125"/>
      <c r="F29" s="126"/>
      <c r="G29" s="126"/>
      <c r="H29" s="125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>
      <c r="A30" s="128"/>
      <c r="B30" s="127"/>
      <c r="C30" s="127"/>
      <c r="D30" s="127"/>
      <c r="E30" s="125"/>
      <c r="F30" s="126"/>
      <c r="G30" s="126"/>
      <c r="H30" s="125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>
      <c r="A31" s="128"/>
      <c r="B31" s="127"/>
      <c r="C31" s="127"/>
      <c r="D31" s="127"/>
      <c r="E31" s="125"/>
      <c r="F31" s="126"/>
      <c r="G31" s="126"/>
      <c r="H31" s="125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</row>
    <row r="32" spans="1:19">
      <c r="A32" s="128"/>
      <c r="B32" s="127"/>
      <c r="C32" s="127"/>
      <c r="D32" s="127"/>
      <c r="E32" s="125"/>
      <c r="F32" s="126"/>
      <c r="G32" s="126"/>
      <c r="H32" s="125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1:19">
      <c r="A33" s="128"/>
      <c r="B33" s="127"/>
      <c r="C33" s="127"/>
      <c r="D33" s="127"/>
      <c r="E33" s="125"/>
      <c r="F33" s="126"/>
      <c r="G33" s="126"/>
      <c r="H33" s="125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</row>
    <row r="34" spans="1:19">
      <c r="A34" s="128"/>
      <c r="B34" s="127"/>
      <c r="C34" s="127"/>
      <c r="D34" s="127"/>
      <c r="E34" s="125"/>
      <c r="F34" s="126"/>
      <c r="G34" s="126"/>
      <c r="H34" s="125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</row>
    <row r="35" spans="1:19">
      <c r="A35" s="128"/>
      <c r="B35" s="127"/>
      <c r="C35" s="127"/>
      <c r="D35" s="127"/>
      <c r="E35" s="125"/>
      <c r="F35" s="126"/>
      <c r="G35" s="126"/>
      <c r="H35" s="125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</row>
    <row r="36" spans="1:19">
      <c r="A36" s="128"/>
      <c r="B36" s="127"/>
      <c r="C36" s="127"/>
      <c r="D36" s="127"/>
      <c r="E36" s="125"/>
      <c r="F36" s="126"/>
      <c r="G36" s="126"/>
      <c r="H36" s="125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</row>
    <row r="37" spans="1:19">
      <c r="A37" s="128"/>
      <c r="B37" s="127"/>
      <c r="C37" s="127"/>
      <c r="D37" s="127"/>
      <c r="E37" s="125"/>
      <c r="F37" s="126"/>
      <c r="G37" s="126"/>
      <c r="H37" s="125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1:19">
      <c r="A38" s="128"/>
      <c r="B38" s="127"/>
      <c r="C38" s="127"/>
      <c r="D38" s="127"/>
      <c r="E38" s="125"/>
      <c r="F38" s="126"/>
      <c r="G38" s="126"/>
      <c r="H38" s="125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</row>
    <row r="39" spans="1:19">
      <c r="A39" s="128"/>
      <c r="B39" s="127"/>
      <c r="C39" s="127"/>
      <c r="D39" s="127"/>
      <c r="E39" s="125"/>
      <c r="F39" s="126"/>
      <c r="G39" s="126"/>
      <c r="H39" s="125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</row>
    <row r="40" spans="1:19">
      <c r="A40" s="128"/>
      <c r="B40" s="127"/>
      <c r="C40" s="127"/>
      <c r="D40" s="127"/>
      <c r="E40" s="125"/>
      <c r="F40" s="126"/>
      <c r="G40" s="126"/>
      <c r="H40" s="125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1:19">
      <c r="A41" s="128"/>
      <c r="B41" s="127"/>
      <c r="C41" s="127"/>
      <c r="D41" s="127"/>
      <c r="E41" s="125"/>
      <c r="F41" s="126"/>
      <c r="G41" s="126"/>
      <c r="H41" s="125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</row>
    <row r="42" spans="1:19">
      <c r="A42" s="128"/>
      <c r="B42" s="127"/>
      <c r="C42" s="127"/>
      <c r="D42" s="127"/>
      <c r="E42" s="125"/>
      <c r="F42" s="126"/>
      <c r="G42" s="126"/>
      <c r="H42" s="125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</row>
    <row r="43" spans="1:19">
      <c r="A43" s="128"/>
      <c r="B43" s="127"/>
      <c r="C43" s="127"/>
      <c r="D43" s="127"/>
      <c r="E43" s="125"/>
      <c r="F43" s="126"/>
      <c r="G43" s="126"/>
      <c r="H43" s="125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</row>
    <row r="44" spans="1:19">
      <c r="E44" s="125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</row>
    <row r="45" spans="1:19">
      <c r="E45" s="125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</row>
    <row r="46" spans="1:19">
      <c r="E46" s="125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</row>
    <row r="47" spans="1:19">
      <c r="E47" s="125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</row>
    <row r="48" spans="1:19">
      <c r="E48" s="125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49" spans="5:19">
      <c r="E49" s="125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</row>
    <row r="50" spans="5:19">
      <c r="E50" s="125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</row>
    <row r="51" spans="5:19">
      <c r="E51" s="125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</row>
    <row r="52" spans="5:19">
      <c r="E52" s="125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</row>
    <row r="53" spans="5:19">
      <c r="E53" s="125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</row>
  </sheetData>
  <autoFilter ref="A10:S11">
    <filterColumn colId="5" showButton="0"/>
  </autoFilter>
  <mergeCells count="1">
    <mergeCell ref="F10:G10"/>
  </mergeCells>
  <printOptions horizontalCentered="1"/>
  <pageMargins left="0.19685039370078741" right="0.19685039370078741" top="0.19685039370078741" bottom="0.19685039370078741" header="0" footer="0"/>
  <pageSetup scale="70" fitToHeight="0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CN307"/>
  <sheetViews>
    <sheetView showGridLines="0" zoomScale="110" zoomScaleNormal="110" zoomScaleSheetLayoutView="70" workbookViewId="0">
      <pane ySplit="10" topLeftCell="A11" activePane="bottomLeft" state="frozen"/>
      <selection pane="bottomLeft" activeCell="A6" sqref="A6"/>
    </sheetView>
  </sheetViews>
  <sheetFormatPr baseColWidth="10" defaultColWidth="11.42578125" defaultRowHeight="11.25"/>
  <cols>
    <col min="1" max="1" width="1.85546875" style="123" customWidth="1"/>
    <col min="2" max="2" width="3.140625" style="122" bestFit="1" customWidth="1"/>
    <col min="3" max="3" width="6" style="122" bestFit="1" customWidth="1"/>
    <col min="4" max="4" width="26.140625" style="122" customWidth="1"/>
    <col min="5" max="5" width="28.85546875" style="121" customWidth="1"/>
    <col min="6" max="6" width="12.28515625" style="126" customWidth="1"/>
    <col min="7" max="7" width="14.5703125" style="126" customWidth="1"/>
    <col min="8" max="8" width="7.5703125" style="125" customWidth="1"/>
    <col min="9" max="9" width="16" style="124" bestFit="1" customWidth="1"/>
    <col min="10" max="10" width="16" style="118" bestFit="1" customWidth="1"/>
    <col min="11" max="11" width="21.7109375" style="118" bestFit="1" customWidth="1"/>
    <col min="12" max="12" width="22.42578125" style="118" bestFit="1" customWidth="1"/>
    <col min="13" max="13" width="16.85546875" style="118" customWidth="1"/>
    <col min="14" max="19" width="19.140625" style="118" customWidth="1"/>
    <col min="20" max="20" width="16.7109375" style="118" customWidth="1"/>
    <col min="21" max="21" width="16.42578125" style="154" customWidth="1"/>
    <col min="22" max="22" width="12.140625" style="154" bestFit="1" customWidth="1"/>
    <col min="23" max="23" width="12.42578125" style="154" customWidth="1"/>
    <col min="24" max="25" width="12.42578125" style="154" bestFit="1" customWidth="1"/>
    <col min="26" max="26" width="12.140625" style="154" bestFit="1" customWidth="1"/>
    <col min="27" max="27" width="16.42578125" style="154" bestFit="1" customWidth="1"/>
    <col min="28" max="28" width="11.85546875" style="154" bestFit="1" customWidth="1"/>
    <col min="29" max="29" width="12.140625" style="154" bestFit="1" customWidth="1"/>
    <col min="30" max="33" width="12.42578125" style="154" bestFit="1" customWidth="1"/>
    <col min="34" max="34" width="12.42578125" style="154" customWidth="1"/>
    <col min="35" max="37" width="10" style="154" customWidth="1"/>
    <col min="38" max="38" width="12.42578125" style="154" customWidth="1"/>
    <col min="39" max="40" width="10" style="154" customWidth="1"/>
    <col min="41" max="41" width="12.42578125" style="154" customWidth="1"/>
    <col min="42" max="87" width="14.5703125" style="154" customWidth="1"/>
    <col min="88" max="88" width="6.28515625" style="117" customWidth="1"/>
    <col min="89" max="89" width="14.28515625" style="117" bestFit="1" customWidth="1"/>
    <col min="90" max="90" width="58.140625" style="117" customWidth="1"/>
    <col min="91" max="16384" width="11.42578125" style="117"/>
  </cols>
  <sheetData>
    <row r="1" spans="1:92">
      <c r="A1" s="128"/>
      <c r="B1" s="127"/>
      <c r="C1" s="127"/>
      <c r="D1" s="127"/>
      <c r="E1" s="125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</row>
    <row r="2" spans="1:92">
      <c r="A2" s="128"/>
      <c r="B2" s="127"/>
      <c r="C2" s="127"/>
      <c r="D2" s="127"/>
      <c r="E2" s="125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</row>
    <row r="3" spans="1:92">
      <c r="A3" s="128"/>
      <c r="B3" s="127"/>
      <c r="C3" s="127"/>
      <c r="D3" s="127"/>
      <c r="E3" s="125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</row>
    <row r="4" spans="1:92">
      <c r="A4" s="128"/>
      <c r="B4" s="127"/>
      <c r="C4" s="127"/>
      <c r="D4" s="127"/>
      <c r="E4" s="125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</row>
    <row r="5" spans="1:92">
      <c r="A5" s="128"/>
      <c r="B5" s="127"/>
      <c r="C5" s="127"/>
      <c r="D5" s="127"/>
      <c r="E5" s="125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</row>
    <row r="6" spans="1:92">
      <c r="A6" s="128"/>
      <c r="B6" s="127"/>
      <c r="C6" s="127"/>
      <c r="D6" s="127"/>
      <c r="E6" s="125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</row>
    <row r="7" spans="1:92" ht="15">
      <c r="A7" s="128"/>
      <c r="B7" s="127"/>
      <c r="C7" s="127"/>
      <c r="D7" s="127"/>
      <c r="E7" s="125"/>
      <c r="J7" s="124"/>
      <c r="K7" s="124"/>
      <c r="L7" s="124"/>
      <c r="M7" s="176"/>
      <c r="N7" s="176"/>
      <c r="O7" s="153"/>
      <c r="P7" s="176"/>
      <c r="Q7" s="176"/>
      <c r="R7" s="176"/>
      <c r="S7" s="176"/>
      <c r="T7" s="124"/>
      <c r="U7" s="175"/>
      <c r="V7" s="172"/>
      <c r="W7" s="172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</row>
    <row r="8" spans="1:92" ht="30.75" thickBot="1">
      <c r="A8" s="128"/>
      <c r="B8" s="127"/>
      <c r="C8" s="127"/>
      <c r="D8" s="127"/>
      <c r="E8" s="174" t="s">
        <v>290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73" t="s">
        <v>289</v>
      </c>
      <c r="AQ8" s="173"/>
      <c r="AR8" s="156">
        <f>+SUBTOTAL(9,AP11:BP301)</f>
        <v>15202880.84</v>
      </c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</row>
    <row r="9" spans="1:92" ht="13.5" thickBot="1">
      <c r="A9" s="128"/>
      <c r="B9" s="127"/>
      <c r="C9" s="127"/>
      <c r="D9" s="127"/>
      <c r="E9" s="125"/>
      <c r="I9" s="150">
        <f>+SUBTOTAL(9,I11:I33)</f>
        <v>49116851.000000007</v>
      </c>
      <c r="J9" s="150">
        <f>+SUBTOTAL(9,J11:J33)</f>
        <v>49116851.000000007</v>
      </c>
      <c r="K9" s="150">
        <f>+SUBTOTAL(9,K11:K33)</f>
        <v>49116851.000000007</v>
      </c>
      <c r="L9" s="150">
        <f>+SUBTOTAL(9,L11:L33)</f>
        <v>49085756.490000002</v>
      </c>
      <c r="M9" s="150">
        <f>+SUBTOTAL(9,M11:M33)</f>
        <v>49085756.490000002</v>
      </c>
      <c r="N9" s="150">
        <f>+SUBTOTAL(9,N11:N33)</f>
        <v>29263335.330000002</v>
      </c>
      <c r="O9" s="150"/>
      <c r="P9" s="150"/>
      <c r="Q9" s="150"/>
      <c r="R9" s="150"/>
      <c r="S9" s="150"/>
      <c r="T9" s="150">
        <f>SUM(T11:T33)</f>
        <v>29263335.330000002</v>
      </c>
      <c r="U9" s="172">
        <f>+SUBTOTAL(9,U11:U33)</f>
        <v>48159.56</v>
      </c>
      <c r="V9" s="172">
        <f>+SUBTOTAL(9,V11:V33)</f>
        <v>183688.35</v>
      </c>
      <c r="W9" s="172">
        <f>+SUBTOTAL(9,W11:W33)</f>
        <v>1123305.8400000001</v>
      </c>
      <c r="X9" s="172">
        <f>+SUBTOTAL(9,X11:X33)</f>
        <v>480538.71</v>
      </c>
      <c r="Y9" s="172">
        <f>+SUBTOTAL(9,Y11:Y33)</f>
        <v>387611.29</v>
      </c>
      <c r="Z9" s="172">
        <f>+SUBTOTAL(9,Z11:Z33)</f>
        <v>433751.89</v>
      </c>
      <c r="AA9" s="172">
        <f>+SUBTOTAL(9,AA11:AA33)</f>
        <v>2004712.6</v>
      </c>
      <c r="AB9" s="172">
        <f>+SUBTOTAL(9,AB11:AB33)</f>
        <v>524847.41</v>
      </c>
      <c r="AC9" s="172">
        <f>+SUBTOTAL(9,AC11:AC33)</f>
        <v>136358.85</v>
      </c>
      <c r="AD9" s="172">
        <f>+SUBTOTAL(9,AD11:AD33)</f>
        <v>700243.14</v>
      </c>
      <c r="AE9" s="172">
        <f>+SUBTOTAL(9,AE11:AE33)</f>
        <v>456998.49</v>
      </c>
      <c r="AF9" s="172">
        <f>+SUBTOTAL(9,AF11:AF33)</f>
        <v>762371.54</v>
      </c>
      <c r="AG9" s="172">
        <f>+SUBTOTAL(9,AG11:AG33)</f>
        <v>490230.36</v>
      </c>
      <c r="AH9" s="172">
        <f>+SUBTOTAL(9,AH11:AH33)</f>
        <v>1659210.87</v>
      </c>
      <c r="AI9" s="172">
        <f>+SUBTOTAL(9,AI11:AI33)</f>
        <v>29725.66</v>
      </c>
      <c r="AJ9" s="172">
        <f>+SUBTOTAL(9,AJ11:AJ33)</f>
        <v>51624.91</v>
      </c>
      <c r="AK9" s="172">
        <f>+SUBTOTAL(9,AK11:AK33)</f>
        <v>237722.57</v>
      </c>
      <c r="AL9" s="172">
        <f>+SUBTOTAL(9,AL11:AL33)</f>
        <v>1522265.94</v>
      </c>
      <c r="AM9" s="172">
        <f>+SUBTOTAL(9,AM11:AM33)</f>
        <v>752147.34</v>
      </c>
      <c r="AN9" s="172">
        <f>+SUBTOTAL(9,AN11:AN33)</f>
        <v>610270.93999999994</v>
      </c>
      <c r="AO9" s="172">
        <f>+SUBTOTAL(9,AO11:AO33)</f>
        <v>1464668.23</v>
      </c>
      <c r="AP9" s="172">
        <f>+SUBTOTAL(9,AP11:AP33)</f>
        <v>514054.77</v>
      </c>
      <c r="AQ9" s="172">
        <f>+SUBTOTAL(9,AQ11:AQ33)</f>
        <v>68107.42</v>
      </c>
      <c r="AR9" s="172">
        <f>+SUBTOTAL(9,AR11:AR33)</f>
        <v>1669961.03</v>
      </c>
      <c r="AS9" s="172">
        <f>+SUBTOTAL(9,AS11:AS33)</f>
        <v>1094000.2</v>
      </c>
      <c r="AT9" s="172">
        <f>+SUBTOTAL(9,AT11:AT33)</f>
        <v>569526.35</v>
      </c>
      <c r="AU9" s="172">
        <f>+SUBTOTAL(9,AU11:AU33)</f>
        <v>223070.41</v>
      </c>
      <c r="AV9" s="172">
        <f>+SUBTOTAL(9,AV11:AV33)</f>
        <v>152258.68</v>
      </c>
      <c r="AW9" s="172">
        <f>+SUBTOTAL(9,AW11:AW33)</f>
        <v>1472849.64</v>
      </c>
      <c r="AX9" s="172">
        <f>+SUBTOTAL(9,AX11:AX33)</f>
        <v>50621.38</v>
      </c>
      <c r="AY9" s="172">
        <f>+SUBTOTAL(9,AY11:AY33)</f>
        <v>599583.98</v>
      </c>
      <c r="AZ9" s="172">
        <f>+SUBTOTAL(9,AZ11:AZ33)</f>
        <v>143707.18</v>
      </c>
      <c r="BA9" s="172">
        <f>+SUBTOTAL(9,BA11:BA33)</f>
        <v>273677.99</v>
      </c>
      <c r="BB9" s="172">
        <f>+SUBTOTAL(9,BB11:BB33)</f>
        <v>112372.3</v>
      </c>
      <c r="BC9" s="172">
        <f>+SUBTOTAL(9,BC11:BC33)</f>
        <v>154928.16</v>
      </c>
      <c r="BD9" s="172">
        <f>+SUBTOTAL(9,BD11:BD33)</f>
        <v>1326402.74</v>
      </c>
      <c r="BE9" s="172">
        <f>+SUBTOTAL(9,BE11:BE33)</f>
        <v>1143867.92</v>
      </c>
      <c r="BF9" s="172">
        <f>+SUBTOTAL(9,BF11:BF33)</f>
        <v>148245.84</v>
      </c>
      <c r="BG9" s="172">
        <f>+SUBTOTAL(9,BG11:BG33)</f>
        <v>515697.49</v>
      </c>
      <c r="BH9" s="172">
        <f>+SUBTOTAL(9,BH11:BH33)</f>
        <v>1549096.03</v>
      </c>
      <c r="BI9" s="172">
        <f>+SUBTOTAL(9,BI11:BI33)</f>
        <v>232364.41</v>
      </c>
      <c r="BJ9" s="172">
        <f>+SUBTOTAL(9,BJ11:BJ33)</f>
        <v>431533.89</v>
      </c>
      <c r="BK9" s="172">
        <f>+SUBTOTAL(9,BK11:BK33)</f>
        <v>17666.099999999999</v>
      </c>
      <c r="BL9" s="172">
        <f>+SUBTOTAL(9,BL11:BL33)</f>
        <v>1296467.6000000001</v>
      </c>
      <c r="BM9" s="172">
        <f>+SUBTOTAL(9,BM11:BM33)</f>
        <v>84804.64</v>
      </c>
      <c r="BN9" s="172">
        <f>+SUBTOTAL(9,BN11:BN33)</f>
        <v>691153.5</v>
      </c>
      <c r="BO9" s="172">
        <f>+SUBTOTAL(9,BO11:BO33)</f>
        <v>586838.81000000006</v>
      </c>
      <c r="BP9" s="172">
        <f>+SUBTOTAL(9,BP11:BP33)</f>
        <v>80022.38</v>
      </c>
      <c r="BQ9" s="172">
        <f>+SUBTOTAL(9,BQ11:BQ33)</f>
        <v>0</v>
      </c>
      <c r="BR9" s="172">
        <f>+SUBTOTAL(9,BR11:BR33)</f>
        <v>0</v>
      </c>
      <c r="BS9" s="172">
        <f>+SUBTOTAL(9,BS11:BS33)</f>
        <v>0</v>
      </c>
      <c r="BT9" s="172">
        <f>+SUBTOTAL(9,BT11:BT33)</f>
        <v>0</v>
      </c>
      <c r="BU9" s="172">
        <f>+SUBTOTAL(9,BU11:BU33)</f>
        <v>0</v>
      </c>
      <c r="BV9" s="172">
        <f>+SUBTOTAL(9,BV11:BV33)</f>
        <v>0</v>
      </c>
      <c r="BW9" s="172">
        <f>+SUBTOTAL(9,BW11:BW33)</f>
        <v>0</v>
      </c>
      <c r="BX9" s="172">
        <f>+SUBTOTAL(9,BX11:BX33)</f>
        <v>0</v>
      </c>
      <c r="BY9" s="172">
        <f>+SUBTOTAL(9,BY11:BY33)</f>
        <v>0</v>
      </c>
      <c r="BZ9" s="172">
        <f>+SUBTOTAL(9,BZ11:BZ33)</f>
        <v>0</v>
      </c>
      <c r="CA9" s="172">
        <f>+SUBTOTAL(9,CA11:CA33)</f>
        <v>0</v>
      </c>
      <c r="CB9" s="172">
        <f>+SUBTOTAL(9,CB11:CB33)</f>
        <v>0</v>
      </c>
      <c r="CC9" s="172">
        <f>+SUBTOTAL(9,CC11:CC33)</f>
        <v>0</v>
      </c>
      <c r="CD9" s="172">
        <f>+SUBTOTAL(9,CD11:CD33)</f>
        <v>0</v>
      </c>
      <c r="CE9" s="172">
        <f>+SUBTOTAL(9,CE11:CE33)</f>
        <v>0</v>
      </c>
      <c r="CF9" s="172">
        <f>+SUBTOTAL(9,CF11:CF33)</f>
        <v>0</v>
      </c>
      <c r="CG9" s="172">
        <f>+SUBTOTAL(9,CG11:CG33)</f>
        <v>0</v>
      </c>
      <c r="CH9" s="172">
        <f>+SUBTOTAL(9,CH11:CH33)</f>
        <v>0</v>
      </c>
      <c r="CI9" s="172">
        <f>+SUBTOTAL(9,CI11:CI33)</f>
        <v>0</v>
      </c>
    </row>
    <row r="10" spans="1:92" s="141" customFormat="1" ht="49.5" customHeight="1">
      <c r="A10" s="149"/>
      <c r="B10" s="145" t="s">
        <v>161</v>
      </c>
      <c r="C10" s="145" t="s">
        <v>288</v>
      </c>
      <c r="D10" s="145" t="s">
        <v>160</v>
      </c>
      <c r="E10" s="148" t="s">
        <v>159</v>
      </c>
      <c r="F10" s="147" t="s">
        <v>158</v>
      </c>
      <c r="G10" s="146"/>
      <c r="H10" s="145" t="s">
        <v>157</v>
      </c>
      <c r="I10" s="144" t="s">
        <v>156</v>
      </c>
      <c r="J10" s="144" t="s">
        <v>155</v>
      </c>
      <c r="K10" s="143" t="s">
        <v>287</v>
      </c>
      <c r="L10" s="142" t="s">
        <v>153</v>
      </c>
      <c r="M10" s="142" t="s">
        <v>152</v>
      </c>
      <c r="N10" s="142" t="s">
        <v>151</v>
      </c>
      <c r="O10" s="142" t="s">
        <v>150</v>
      </c>
      <c r="P10" s="142" t="s">
        <v>149</v>
      </c>
      <c r="Q10" s="142" t="s">
        <v>148</v>
      </c>
      <c r="R10" s="142" t="s">
        <v>147</v>
      </c>
      <c r="S10" s="142"/>
      <c r="T10" s="142" t="s">
        <v>151</v>
      </c>
      <c r="U10" s="168" t="s">
        <v>286</v>
      </c>
      <c r="V10" s="168" t="s">
        <v>285</v>
      </c>
      <c r="W10" s="168" t="s">
        <v>284</v>
      </c>
      <c r="X10" s="168" t="s">
        <v>283</v>
      </c>
      <c r="Y10" s="168" t="s">
        <v>282</v>
      </c>
      <c r="Z10" s="168" t="s">
        <v>281</v>
      </c>
      <c r="AA10" s="168" t="s">
        <v>280</v>
      </c>
      <c r="AB10" s="168" t="s">
        <v>279</v>
      </c>
      <c r="AC10" s="168" t="s">
        <v>278</v>
      </c>
      <c r="AD10" s="168" t="s">
        <v>277</v>
      </c>
      <c r="AE10" s="168" t="s">
        <v>276</v>
      </c>
      <c r="AF10" s="168" t="s">
        <v>275</v>
      </c>
      <c r="AG10" s="168" t="s">
        <v>274</v>
      </c>
      <c r="AH10" s="168" t="s">
        <v>273</v>
      </c>
      <c r="AI10" s="168" t="s">
        <v>272</v>
      </c>
      <c r="AJ10" s="168" t="s">
        <v>271</v>
      </c>
      <c r="AK10" s="168" t="s">
        <v>270</v>
      </c>
      <c r="AL10" s="168" t="s">
        <v>269</v>
      </c>
      <c r="AM10" s="168" t="s">
        <v>268</v>
      </c>
      <c r="AN10" s="168" t="s">
        <v>267</v>
      </c>
      <c r="AO10" s="168" t="s">
        <v>266</v>
      </c>
      <c r="AP10" s="171">
        <v>10003864</v>
      </c>
      <c r="AQ10" s="171">
        <v>10006544</v>
      </c>
      <c r="AR10" s="171">
        <v>10006548</v>
      </c>
      <c r="AS10" s="171">
        <v>10006545</v>
      </c>
      <c r="AT10" s="171">
        <v>10007598</v>
      </c>
      <c r="AU10" s="171">
        <v>10007602</v>
      </c>
      <c r="AV10" s="171">
        <v>10007859</v>
      </c>
      <c r="AW10" s="171">
        <v>10007863</v>
      </c>
      <c r="AX10" s="171">
        <v>10007868</v>
      </c>
      <c r="AY10" s="171">
        <v>10008442</v>
      </c>
      <c r="AZ10" s="171">
        <v>10008659</v>
      </c>
      <c r="BA10" s="171">
        <v>10010260</v>
      </c>
      <c r="BB10" s="171">
        <v>10010261</v>
      </c>
      <c r="BC10" s="171">
        <v>10010262</v>
      </c>
      <c r="BD10" s="171">
        <v>10010267</v>
      </c>
      <c r="BE10" s="171">
        <v>10010268</v>
      </c>
      <c r="BF10" s="171">
        <v>10010392</v>
      </c>
      <c r="BG10" s="171">
        <v>10010720</v>
      </c>
      <c r="BH10" s="171">
        <v>10011171</v>
      </c>
      <c r="BI10" s="171">
        <v>10011172</v>
      </c>
      <c r="BJ10" s="171">
        <v>10011174</v>
      </c>
      <c r="BK10" s="171">
        <v>10011235</v>
      </c>
      <c r="BL10" s="171">
        <v>10011237</v>
      </c>
      <c r="BM10" s="171">
        <v>10011399</v>
      </c>
      <c r="BN10" s="171">
        <v>10011404</v>
      </c>
      <c r="BO10" s="171">
        <v>10011410</v>
      </c>
      <c r="BP10" s="171">
        <v>10011589</v>
      </c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</row>
    <row r="11" spans="1:92" ht="54">
      <c r="A11" s="128"/>
      <c r="B11" s="138">
        <v>1</v>
      </c>
      <c r="C11" s="138">
        <v>33681</v>
      </c>
      <c r="D11" s="138" t="s">
        <v>264</v>
      </c>
      <c r="E11" s="137" t="s">
        <v>265</v>
      </c>
      <c r="F11" s="136" t="s">
        <v>143</v>
      </c>
      <c r="G11" s="136" t="s">
        <v>101</v>
      </c>
      <c r="H11" s="135">
        <v>618.74</v>
      </c>
      <c r="I11" s="134">
        <v>2334345.73</v>
      </c>
      <c r="J11" s="134">
        <v>2334345.73</v>
      </c>
      <c r="K11" s="134">
        <v>2334345.73</v>
      </c>
      <c r="L11" s="134">
        <v>2334345.73</v>
      </c>
      <c r="M11" s="134">
        <v>2334345.73</v>
      </c>
      <c r="N11" s="134">
        <v>2334143.81</v>
      </c>
      <c r="O11" s="133" t="s">
        <v>169</v>
      </c>
      <c r="P11" s="134" t="s">
        <v>111</v>
      </c>
      <c r="Q11" s="131">
        <f>+R11*S11</f>
        <v>617.94654323976249</v>
      </c>
      <c r="R11" s="131">
        <v>618</v>
      </c>
      <c r="S11" s="161">
        <f>+N11/J11</f>
        <v>0.99991350038796523</v>
      </c>
      <c r="T11" s="134">
        <f>+SUBTOTAL(9,U11:CI11)</f>
        <v>2334143.81</v>
      </c>
      <c r="U11" s="159"/>
      <c r="V11" s="159"/>
      <c r="W11" s="159"/>
      <c r="X11" s="159"/>
      <c r="Y11" s="159"/>
      <c r="Z11" s="159"/>
      <c r="AA11" s="159"/>
      <c r="AB11" s="159"/>
      <c r="AC11" s="159"/>
      <c r="AD11" s="159">
        <v>700243.14</v>
      </c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>
        <v>1549096.03</v>
      </c>
      <c r="BI11" s="160"/>
      <c r="BJ11" s="160"/>
      <c r="BK11" s="160"/>
      <c r="BL11" s="160"/>
      <c r="BM11" s="160">
        <v>84804.64</v>
      </c>
      <c r="BN11" s="160"/>
      <c r="BO11" s="160"/>
      <c r="BP11" s="160"/>
      <c r="BQ11" s="160"/>
      <c r="BR11" s="160"/>
      <c r="BS11" s="160"/>
      <c r="BT11" s="160"/>
      <c r="BU11" s="160"/>
      <c r="BV11" s="160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8"/>
      <c r="CK11" s="117" t="s">
        <v>264</v>
      </c>
      <c r="CL11" s="117" t="s">
        <v>263</v>
      </c>
      <c r="CM11" s="117" t="s">
        <v>262</v>
      </c>
      <c r="CN11" s="117">
        <f>+CM11-C11</f>
        <v>0</v>
      </c>
    </row>
    <row r="12" spans="1:92" ht="63">
      <c r="A12" s="128"/>
      <c r="B12" s="138">
        <v>2</v>
      </c>
      <c r="C12" s="138">
        <v>33703</v>
      </c>
      <c r="D12" s="138" t="s">
        <v>260</v>
      </c>
      <c r="E12" s="137" t="s">
        <v>261</v>
      </c>
      <c r="F12" s="136" t="s">
        <v>143</v>
      </c>
      <c r="G12" s="136" t="s">
        <v>101</v>
      </c>
      <c r="H12" s="135">
        <v>384.8</v>
      </c>
      <c r="I12" s="134">
        <v>1533998.6199999999</v>
      </c>
      <c r="J12" s="134">
        <v>1533998.6199999999</v>
      </c>
      <c r="K12" s="134">
        <v>1533998.62</v>
      </c>
      <c r="L12" s="134">
        <f>1533998.62-31094.39</f>
        <v>1502904.2300000002</v>
      </c>
      <c r="M12" s="134">
        <f>1533998.62-31094.39</f>
        <v>1502904.2300000002</v>
      </c>
      <c r="N12" s="134">
        <v>1380516.4</v>
      </c>
      <c r="O12" s="133" t="s">
        <v>169</v>
      </c>
      <c r="P12" s="134" t="s">
        <v>111</v>
      </c>
      <c r="Q12" s="131">
        <f>+R12*S12</f>
        <v>345.57938363725515</v>
      </c>
      <c r="R12" s="131">
        <v>384</v>
      </c>
      <c r="S12" s="161">
        <f>+N12/J12</f>
        <v>0.89994631155535199</v>
      </c>
      <c r="T12" s="134">
        <f>+SUBTOTAL(9,U12:CI12)</f>
        <v>1380516.4</v>
      </c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>
        <v>456998.49</v>
      </c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>
        <v>232364.41</v>
      </c>
      <c r="BJ12" s="160"/>
      <c r="BK12" s="160"/>
      <c r="BL12" s="160"/>
      <c r="BM12" s="160"/>
      <c r="BN12" s="160">
        <v>691153.5</v>
      </c>
      <c r="BO12" s="160"/>
      <c r="BP12" s="160"/>
      <c r="BQ12" s="160"/>
      <c r="BR12" s="160"/>
      <c r="BS12" s="160"/>
      <c r="BT12" s="160"/>
      <c r="BU12" s="160"/>
      <c r="BV12" s="160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8"/>
      <c r="CK12" s="117" t="s">
        <v>260</v>
      </c>
      <c r="CL12" s="117" t="s">
        <v>259</v>
      </c>
      <c r="CM12" s="117" t="s">
        <v>258</v>
      </c>
      <c r="CN12" s="117">
        <f>+CM12-C12</f>
        <v>0</v>
      </c>
    </row>
    <row r="13" spans="1:92" ht="45">
      <c r="A13" s="128"/>
      <c r="B13" s="138">
        <v>3</v>
      </c>
      <c r="C13" s="138">
        <v>33705</v>
      </c>
      <c r="D13" s="138" t="s">
        <v>256</v>
      </c>
      <c r="E13" s="137" t="s">
        <v>257</v>
      </c>
      <c r="F13" s="136" t="s">
        <v>143</v>
      </c>
      <c r="G13" s="136" t="s">
        <v>101</v>
      </c>
      <c r="H13" s="135">
        <v>674.97</v>
      </c>
      <c r="I13" s="134">
        <v>2541843.13</v>
      </c>
      <c r="J13" s="134">
        <v>2541843.13</v>
      </c>
      <c r="K13" s="134">
        <v>2541843.13</v>
      </c>
      <c r="L13" s="134">
        <v>2541843.13</v>
      </c>
      <c r="M13" s="134">
        <v>2541843.13</v>
      </c>
      <c r="N13" s="134">
        <v>1780744.24</v>
      </c>
      <c r="O13" s="133" t="s">
        <v>169</v>
      </c>
      <c r="P13" s="134" t="s">
        <v>111</v>
      </c>
      <c r="Q13" s="131">
        <f>+R13*S13</f>
        <v>472.88613046706786</v>
      </c>
      <c r="R13" s="131">
        <v>675</v>
      </c>
      <c r="S13" s="161">
        <f>+N13/J13</f>
        <v>0.70057204513639681</v>
      </c>
      <c r="T13" s="134">
        <f>+SUBTOTAL(9,U13:CI13)</f>
        <v>1780744.2400000002</v>
      </c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>
        <v>762371.54</v>
      </c>
      <c r="AG13" s="159"/>
      <c r="AH13" s="159"/>
      <c r="AI13" s="159"/>
      <c r="AJ13" s="159"/>
      <c r="AK13" s="159"/>
      <c r="AL13" s="159"/>
      <c r="AM13" s="159"/>
      <c r="AN13" s="159"/>
      <c r="AO13" s="159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>
        <v>431533.89</v>
      </c>
      <c r="BK13" s="160"/>
      <c r="BL13" s="160"/>
      <c r="BM13" s="160"/>
      <c r="BN13" s="160"/>
      <c r="BO13" s="160">
        <v>586838.81000000006</v>
      </c>
      <c r="BP13" s="160"/>
      <c r="BQ13" s="160"/>
      <c r="BR13" s="160"/>
      <c r="BS13" s="160"/>
      <c r="BT13" s="160"/>
      <c r="BU13" s="160"/>
      <c r="BV13" s="160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8"/>
      <c r="CK13" s="117" t="s">
        <v>256</v>
      </c>
      <c r="CL13" s="117" t="s">
        <v>255</v>
      </c>
      <c r="CM13" s="117" t="s">
        <v>254</v>
      </c>
      <c r="CN13" s="117">
        <f>+CM13-C13</f>
        <v>0</v>
      </c>
    </row>
    <row r="14" spans="1:92" ht="54">
      <c r="A14" s="128"/>
      <c r="B14" s="138">
        <v>4</v>
      </c>
      <c r="C14" s="138">
        <v>33706</v>
      </c>
      <c r="D14" s="138" t="s">
        <v>252</v>
      </c>
      <c r="E14" s="163" t="s">
        <v>253</v>
      </c>
      <c r="F14" s="136" t="s">
        <v>183</v>
      </c>
      <c r="G14" s="136" t="s">
        <v>101</v>
      </c>
      <c r="H14" s="135">
        <v>564</v>
      </c>
      <c r="I14" s="134">
        <v>3744474.76</v>
      </c>
      <c r="J14" s="134">
        <v>3744474.76</v>
      </c>
      <c r="K14" s="134">
        <v>3744474.76</v>
      </c>
      <c r="L14" s="134">
        <v>3744474.76</v>
      </c>
      <c r="M14" s="134">
        <v>3744474.76</v>
      </c>
      <c r="N14" s="134">
        <v>1123305.8400000001</v>
      </c>
      <c r="O14" s="133" t="s">
        <v>168</v>
      </c>
      <c r="P14" s="134"/>
      <c r="Q14" s="131">
        <f>+R14*S14</f>
        <v>169.19448904497358</v>
      </c>
      <c r="R14" s="131">
        <v>564</v>
      </c>
      <c r="S14" s="161">
        <f>+N14/J14</f>
        <v>0.29999022880314463</v>
      </c>
      <c r="T14" s="134">
        <f>+SUBTOTAL(9,U14:CI14)</f>
        <v>1123305.8400000001</v>
      </c>
      <c r="U14" s="159"/>
      <c r="V14" s="159"/>
      <c r="W14" s="159">
        <v>1123305.8400000001</v>
      </c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8"/>
      <c r="CK14" s="117" t="s">
        <v>252</v>
      </c>
      <c r="CL14" s="117" t="s">
        <v>251</v>
      </c>
      <c r="CM14" s="117" t="s">
        <v>250</v>
      </c>
      <c r="CN14" s="117">
        <f>+CM14-C14</f>
        <v>0</v>
      </c>
    </row>
    <row r="15" spans="1:92" ht="36">
      <c r="A15" s="128"/>
      <c r="B15" s="138">
        <v>5</v>
      </c>
      <c r="C15" s="138">
        <v>33708</v>
      </c>
      <c r="D15" s="138" t="s">
        <v>248</v>
      </c>
      <c r="E15" s="163" t="s">
        <v>249</v>
      </c>
      <c r="F15" s="136" t="s">
        <v>183</v>
      </c>
      <c r="G15" s="136" t="s">
        <v>101</v>
      </c>
      <c r="H15" s="135">
        <v>212</v>
      </c>
      <c r="I15" s="134">
        <v>773273.16</v>
      </c>
      <c r="J15" s="134">
        <v>773273.16</v>
      </c>
      <c r="K15" s="134">
        <v>773273.16</v>
      </c>
      <c r="L15" s="134">
        <v>773273.16</v>
      </c>
      <c r="M15" s="134">
        <v>773273.16</v>
      </c>
      <c r="N15" s="134">
        <v>772826.3600000001</v>
      </c>
      <c r="O15" s="133" t="s">
        <v>168</v>
      </c>
      <c r="P15" s="134" t="s">
        <v>111</v>
      </c>
      <c r="Q15" s="131">
        <f>+R15*S15</f>
        <v>211.87750564108552</v>
      </c>
      <c r="R15" s="131">
        <v>212</v>
      </c>
      <c r="S15" s="161">
        <f>+N15/J15</f>
        <v>0.99942219642021468</v>
      </c>
      <c r="T15" s="134">
        <f>+SUBTOTAL(9,U15:CI15)</f>
        <v>772826.3600000001</v>
      </c>
      <c r="U15" s="159">
        <v>48159.56</v>
      </c>
      <c r="V15" s="159">
        <v>183688.35</v>
      </c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>
        <v>273677.99</v>
      </c>
      <c r="BB15" s="160">
        <v>112372.3</v>
      </c>
      <c r="BC15" s="160">
        <v>154928.16</v>
      </c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8"/>
      <c r="CK15" s="117" t="s">
        <v>248</v>
      </c>
      <c r="CL15" s="117" t="s">
        <v>247</v>
      </c>
      <c r="CM15" s="117" t="s">
        <v>246</v>
      </c>
      <c r="CN15" s="117">
        <f>+CM15-C15</f>
        <v>0</v>
      </c>
    </row>
    <row r="16" spans="1:92" ht="54">
      <c r="A16" s="128"/>
      <c r="B16" s="138">
        <v>6</v>
      </c>
      <c r="C16" s="138">
        <v>33709</v>
      </c>
      <c r="D16" s="138" t="s">
        <v>244</v>
      </c>
      <c r="E16" s="163" t="s">
        <v>245</v>
      </c>
      <c r="F16" s="136" t="s">
        <v>183</v>
      </c>
      <c r="G16" s="136" t="s">
        <v>101</v>
      </c>
      <c r="H16" s="135">
        <v>454</v>
      </c>
      <c r="I16" s="134">
        <v>1603316.01</v>
      </c>
      <c r="J16" s="134">
        <v>1603316.01</v>
      </c>
      <c r="K16" s="134">
        <v>1603316.01</v>
      </c>
      <c r="L16" s="134">
        <v>1603316.01</v>
      </c>
      <c r="M16" s="134">
        <v>1603316.01</v>
      </c>
      <c r="N16" s="134">
        <v>1564119.83</v>
      </c>
      <c r="O16" s="133" t="s">
        <v>167</v>
      </c>
      <c r="P16" s="134" t="s">
        <v>111</v>
      </c>
      <c r="Q16" s="131">
        <f>+R16*S16</f>
        <v>442.90108649261231</v>
      </c>
      <c r="R16" s="131">
        <v>454</v>
      </c>
      <c r="S16" s="161">
        <f>+N16/J16</f>
        <v>0.97555305394848524</v>
      </c>
      <c r="T16" s="134">
        <f>+SUBTOTAL(9,U16:CI16)</f>
        <v>1564119.83</v>
      </c>
      <c r="U16" s="159"/>
      <c r="V16" s="159"/>
      <c r="W16" s="159"/>
      <c r="X16" s="159">
        <v>480538.71</v>
      </c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60">
        <v>514054.77</v>
      </c>
      <c r="AQ16" s="160"/>
      <c r="AR16" s="160"/>
      <c r="AS16" s="160"/>
      <c r="AT16" s="160">
        <v>569526.35</v>
      </c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8"/>
      <c r="CK16" s="117" t="s">
        <v>244</v>
      </c>
      <c r="CL16" s="117" t="s">
        <v>243</v>
      </c>
      <c r="CM16" s="117" t="s">
        <v>242</v>
      </c>
      <c r="CN16" s="117">
        <f>+CM16-C16</f>
        <v>0</v>
      </c>
    </row>
    <row r="17" spans="1:92" ht="45">
      <c r="A17" s="128"/>
      <c r="B17" s="138">
        <v>7</v>
      </c>
      <c r="C17" s="138">
        <v>33711</v>
      </c>
      <c r="D17" s="138" t="s">
        <v>240</v>
      </c>
      <c r="E17" s="163" t="s">
        <v>241</v>
      </c>
      <c r="F17" s="136" t="s">
        <v>183</v>
      </c>
      <c r="G17" s="136" t="s">
        <v>101</v>
      </c>
      <c r="H17" s="135">
        <v>326</v>
      </c>
      <c r="I17" s="134">
        <v>1293545.8299999998</v>
      </c>
      <c r="J17" s="134">
        <v>1293545.8299999998</v>
      </c>
      <c r="K17" s="134">
        <v>1293545.8299999998</v>
      </c>
      <c r="L17" s="134">
        <v>1293545.8299999998</v>
      </c>
      <c r="M17" s="134">
        <v>1293545.8299999998</v>
      </c>
      <c r="N17" s="134">
        <v>610681.69999999995</v>
      </c>
      <c r="O17" s="133" t="s">
        <v>167</v>
      </c>
      <c r="P17" s="134"/>
      <c r="Q17" s="131">
        <f>+R17*S17</f>
        <v>153.90427581526046</v>
      </c>
      <c r="R17" s="131">
        <v>326</v>
      </c>
      <c r="S17" s="161">
        <f>+N17/J17</f>
        <v>0.4720990055682836</v>
      </c>
      <c r="T17" s="134">
        <f>+SUBTOTAL(9,U17:CI17)</f>
        <v>610681.69999999995</v>
      </c>
      <c r="U17" s="159"/>
      <c r="V17" s="159"/>
      <c r="W17" s="159"/>
      <c r="X17" s="159"/>
      <c r="Y17" s="159">
        <v>387611.29</v>
      </c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60"/>
      <c r="AQ17" s="160"/>
      <c r="AR17" s="160"/>
      <c r="AS17" s="160"/>
      <c r="AT17" s="160"/>
      <c r="AU17" s="160">
        <v>223070.41</v>
      </c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8"/>
      <c r="CK17" s="117" t="s">
        <v>240</v>
      </c>
      <c r="CL17" s="117" t="s">
        <v>239</v>
      </c>
      <c r="CM17" s="117" t="s">
        <v>238</v>
      </c>
      <c r="CN17" s="117">
        <f>+CM17-C17</f>
        <v>0</v>
      </c>
    </row>
    <row r="18" spans="1:92" ht="45">
      <c r="A18" s="128"/>
      <c r="B18" s="138">
        <v>8</v>
      </c>
      <c r="C18" s="138">
        <v>33713</v>
      </c>
      <c r="D18" s="138" t="s">
        <v>236</v>
      </c>
      <c r="E18" s="163" t="s">
        <v>237</v>
      </c>
      <c r="F18" s="136" t="s">
        <v>183</v>
      </c>
      <c r="G18" s="136" t="s">
        <v>101</v>
      </c>
      <c r="H18" s="135">
        <v>302</v>
      </c>
      <c r="I18" s="134">
        <v>1446728.88</v>
      </c>
      <c r="J18" s="134">
        <v>1446728.88</v>
      </c>
      <c r="K18" s="134">
        <v>1446728.88</v>
      </c>
      <c r="L18" s="134">
        <v>1446728.88</v>
      </c>
      <c r="M18" s="134">
        <v>1446728.88</v>
      </c>
      <c r="N18" s="134">
        <v>433751.89</v>
      </c>
      <c r="O18" s="133" t="s">
        <v>167</v>
      </c>
      <c r="P18" s="134"/>
      <c r="Q18" s="131">
        <f>+R18*S18</f>
        <v>90.544311785633269</v>
      </c>
      <c r="R18" s="131">
        <v>302</v>
      </c>
      <c r="S18" s="161">
        <f>+N18/J18</f>
        <v>0.299815601939183</v>
      </c>
      <c r="T18" s="134">
        <f>+SUBTOTAL(9,U18:CI18)</f>
        <v>433751.89</v>
      </c>
      <c r="U18" s="159"/>
      <c r="V18" s="159"/>
      <c r="W18" s="159"/>
      <c r="X18" s="159"/>
      <c r="Y18" s="159"/>
      <c r="Z18" s="159">
        <v>433751.89</v>
      </c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70"/>
      <c r="CK18" s="117" t="s">
        <v>236</v>
      </c>
      <c r="CL18" s="117" t="s">
        <v>235</v>
      </c>
      <c r="CM18" s="117" t="s">
        <v>234</v>
      </c>
      <c r="CN18" s="117">
        <f>+CM18-C18</f>
        <v>0</v>
      </c>
    </row>
    <row r="19" spans="1:92" ht="45">
      <c r="A19" s="128"/>
      <c r="B19" s="138">
        <v>9</v>
      </c>
      <c r="C19" s="138">
        <v>33720</v>
      </c>
      <c r="D19" s="138" t="s">
        <v>232</v>
      </c>
      <c r="E19" s="163" t="s">
        <v>233</v>
      </c>
      <c r="F19" s="162" t="s">
        <v>143</v>
      </c>
      <c r="G19" s="162" t="s">
        <v>101</v>
      </c>
      <c r="H19" s="135">
        <v>323</v>
      </c>
      <c r="I19" s="134">
        <v>455489.63</v>
      </c>
      <c r="J19" s="134">
        <v>455489.63</v>
      </c>
      <c r="K19" s="134">
        <v>455489.63</v>
      </c>
      <c r="L19" s="134">
        <v>455489.63</v>
      </c>
      <c r="M19" s="134">
        <v>455489.63</v>
      </c>
      <c r="N19" s="134">
        <v>454529.47</v>
      </c>
      <c r="O19" s="133" t="s">
        <v>166</v>
      </c>
      <c r="P19" s="134" t="s">
        <v>111</v>
      </c>
      <c r="Q19" s="131">
        <f>+R19*S19</f>
        <v>322.31912460883024</v>
      </c>
      <c r="R19" s="131">
        <v>323</v>
      </c>
      <c r="S19" s="161">
        <f>+N19/J19</f>
        <v>0.99789202665272525</v>
      </c>
      <c r="T19" s="134">
        <f>+SUBTOTAL(9,U19:CI19)</f>
        <v>454529.47</v>
      </c>
      <c r="U19" s="159"/>
      <c r="V19" s="159"/>
      <c r="W19" s="159"/>
      <c r="X19" s="159"/>
      <c r="Y19" s="159"/>
      <c r="Z19" s="159"/>
      <c r="AA19" s="159"/>
      <c r="AB19" s="159"/>
      <c r="AC19" s="159">
        <v>136358.85</v>
      </c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60"/>
      <c r="AQ19" s="160"/>
      <c r="AR19" s="160"/>
      <c r="AS19" s="160"/>
      <c r="AT19" s="160"/>
      <c r="AU19" s="160"/>
      <c r="AV19" s="160">
        <v>152258.68</v>
      </c>
      <c r="AW19" s="160"/>
      <c r="AX19" s="160"/>
      <c r="AY19" s="160"/>
      <c r="AZ19" s="160"/>
      <c r="BA19" s="160"/>
      <c r="BB19" s="160"/>
      <c r="BC19" s="160"/>
      <c r="BD19" s="160"/>
      <c r="BE19" s="160"/>
      <c r="BF19" s="160">
        <v>148245.84</v>
      </c>
      <c r="BG19" s="160"/>
      <c r="BH19" s="160"/>
      <c r="BI19" s="160"/>
      <c r="BJ19" s="160"/>
      <c r="BK19" s="160">
        <v>17666.099999999999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8"/>
      <c r="CK19" s="127" t="s">
        <v>232</v>
      </c>
      <c r="CL19" s="117" t="s">
        <v>231</v>
      </c>
      <c r="CM19" s="117" t="s">
        <v>230</v>
      </c>
      <c r="CN19" s="117">
        <f>+CM19-C19</f>
        <v>0</v>
      </c>
    </row>
    <row r="20" spans="1:92" ht="45">
      <c r="A20" s="128"/>
      <c r="B20" s="138">
        <v>10</v>
      </c>
      <c r="C20" s="138">
        <v>33761</v>
      </c>
      <c r="D20" s="138" t="s">
        <v>228</v>
      </c>
      <c r="E20" s="163" t="s">
        <v>229</v>
      </c>
      <c r="F20" s="162" t="s">
        <v>143</v>
      </c>
      <c r="G20" s="162" t="s">
        <v>101</v>
      </c>
      <c r="H20" s="135">
        <v>85</v>
      </c>
      <c r="I20" s="134">
        <v>100265.09</v>
      </c>
      <c r="J20" s="134">
        <v>100265.09</v>
      </c>
      <c r="K20" s="134">
        <v>100265.09</v>
      </c>
      <c r="L20" s="134">
        <v>100265.09</v>
      </c>
      <c r="M20" s="134">
        <v>100265.09</v>
      </c>
      <c r="N20" s="134">
        <v>29725.66</v>
      </c>
      <c r="O20" s="133" t="s">
        <v>165</v>
      </c>
      <c r="P20" s="134" t="s">
        <v>111</v>
      </c>
      <c r="Q20" s="131">
        <f>+R20*S20</f>
        <v>25.200008298002825</v>
      </c>
      <c r="R20" s="131">
        <v>85</v>
      </c>
      <c r="S20" s="161">
        <f>+N20/J20</f>
        <v>0.29647068585885678</v>
      </c>
      <c r="T20" s="134">
        <f>+SUBTOTAL(9,U20:CI20)</f>
        <v>29725.66</v>
      </c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>
        <v>29725.66</v>
      </c>
      <c r="AJ20" s="159"/>
      <c r="AK20" s="159"/>
      <c r="AL20" s="159"/>
      <c r="AM20" s="159"/>
      <c r="AN20" s="159"/>
      <c r="AO20" s="159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8"/>
      <c r="CK20" s="117" t="s">
        <v>228</v>
      </c>
      <c r="CL20" s="117" t="s">
        <v>227</v>
      </c>
      <c r="CM20" s="117" t="s">
        <v>226</v>
      </c>
      <c r="CN20" s="117">
        <f>+CM20-C20</f>
        <v>0</v>
      </c>
    </row>
    <row r="21" spans="1:92" ht="45">
      <c r="A21" s="128"/>
      <c r="B21" s="138">
        <v>11</v>
      </c>
      <c r="C21" s="138">
        <v>33830</v>
      </c>
      <c r="D21" s="138" t="s">
        <v>224</v>
      </c>
      <c r="E21" s="163" t="s">
        <v>225</v>
      </c>
      <c r="F21" s="162" t="s">
        <v>183</v>
      </c>
      <c r="G21" s="162" t="s">
        <v>101</v>
      </c>
      <c r="H21" s="135">
        <v>323</v>
      </c>
      <c r="I21" s="134">
        <v>1750866.57</v>
      </c>
      <c r="J21" s="134">
        <v>1750866.57</v>
      </c>
      <c r="K21" s="134">
        <v>1750866.57</v>
      </c>
      <c r="L21" s="134">
        <v>1750866.57</v>
      </c>
      <c r="M21" s="134">
        <v>1750866.57</v>
      </c>
      <c r="N21" s="134">
        <v>1749491.3699999996</v>
      </c>
      <c r="O21" s="133" t="s">
        <v>166</v>
      </c>
      <c r="P21" s="134" t="s">
        <v>111</v>
      </c>
      <c r="Q21" s="131">
        <f>+R21*S21</f>
        <v>322.74630299783485</v>
      </c>
      <c r="R21" s="131">
        <v>323</v>
      </c>
      <c r="S21" s="161">
        <f>+N21/J21</f>
        <v>0.99921456036481382</v>
      </c>
      <c r="T21" s="134">
        <f>+SUBTOTAL(9,U21:CI21)</f>
        <v>1749491.3699999996</v>
      </c>
      <c r="U21" s="159"/>
      <c r="V21" s="159"/>
      <c r="W21" s="159"/>
      <c r="X21" s="159"/>
      <c r="Y21" s="159"/>
      <c r="Z21" s="159"/>
      <c r="AA21" s="159"/>
      <c r="AB21" s="159">
        <v>524847.41</v>
      </c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60"/>
      <c r="AQ21" s="160"/>
      <c r="AR21" s="160"/>
      <c r="AS21" s="160">
        <v>1094000.2</v>
      </c>
      <c r="AT21" s="160"/>
      <c r="AU21" s="160"/>
      <c r="AV21" s="160"/>
      <c r="AW21" s="160"/>
      <c r="AX21" s="160">
        <v>50621.38</v>
      </c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>
        <v>80022.38</v>
      </c>
      <c r="BQ21" s="160"/>
      <c r="BR21" s="160"/>
      <c r="BS21" s="160"/>
      <c r="BT21" s="160"/>
      <c r="BU21" s="160"/>
      <c r="BV21" s="160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8"/>
      <c r="CK21" s="117" t="s">
        <v>224</v>
      </c>
      <c r="CL21" s="117" t="s">
        <v>223</v>
      </c>
      <c r="CM21" s="117" t="s">
        <v>222</v>
      </c>
      <c r="CN21" s="117">
        <f>+CM21-C21</f>
        <v>0</v>
      </c>
    </row>
    <row r="22" spans="1:92" ht="45">
      <c r="A22" s="128"/>
      <c r="B22" s="138">
        <v>12</v>
      </c>
      <c r="C22" s="138">
        <v>33834</v>
      </c>
      <c r="D22" s="138" t="s">
        <v>220</v>
      </c>
      <c r="E22" s="163" t="s">
        <v>221</v>
      </c>
      <c r="F22" s="162" t="s">
        <v>183</v>
      </c>
      <c r="G22" s="162" t="s">
        <v>101</v>
      </c>
      <c r="H22" s="135">
        <v>76.599999999999994</v>
      </c>
      <c r="I22" s="134">
        <v>172265.60000000001</v>
      </c>
      <c r="J22" s="134">
        <v>172265.60000000001</v>
      </c>
      <c r="K22" s="134">
        <v>172265.60000000001</v>
      </c>
      <c r="L22" s="134">
        <v>172265.60000000001</v>
      </c>
      <c r="M22" s="134">
        <v>172265.60000000001</v>
      </c>
      <c r="N22" s="134">
        <v>51624.91</v>
      </c>
      <c r="O22" s="133" t="s">
        <v>165</v>
      </c>
      <c r="P22" s="134" t="s">
        <v>111</v>
      </c>
      <c r="Q22" s="131">
        <f>+R22*S22</f>
        <v>22.7758366150874</v>
      </c>
      <c r="R22" s="131">
        <v>76</v>
      </c>
      <c r="S22" s="161">
        <f>+N22/J22</f>
        <v>0.29968206072483422</v>
      </c>
      <c r="T22" s="134">
        <f>+SUBTOTAL(9,U22:CI22)</f>
        <v>51624.91</v>
      </c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>
        <v>51624.91</v>
      </c>
      <c r="AK22" s="159"/>
      <c r="AL22" s="159"/>
      <c r="AM22" s="159"/>
      <c r="AN22" s="159"/>
      <c r="AO22" s="159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8"/>
      <c r="CK22" s="117" t="s">
        <v>220</v>
      </c>
      <c r="CL22" s="117" t="s">
        <v>219</v>
      </c>
      <c r="CM22" s="117" t="s">
        <v>218</v>
      </c>
      <c r="CN22" s="117">
        <f>+CM22-C22</f>
        <v>0</v>
      </c>
    </row>
    <row r="23" spans="1:92" ht="36">
      <c r="A23" s="128"/>
      <c r="B23" s="138">
        <v>13</v>
      </c>
      <c r="C23" s="138">
        <v>33847</v>
      </c>
      <c r="D23" s="138" t="s">
        <v>216</v>
      </c>
      <c r="E23" s="163" t="s">
        <v>217</v>
      </c>
      <c r="F23" s="162" t="s">
        <v>174</v>
      </c>
      <c r="G23" s="162" t="s">
        <v>173</v>
      </c>
      <c r="H23" s="135">
        <v>4138</v>
      </c>
      <c r="I23" s="134">
        <v>6683480.2400000002</v>
      </c>
      <c r="J23" s="134">
        <v>6683480.2400000002</v>
      </c>
      <c r="K23" s="134">
        <v>6683480.2400000002</v>
      </c>
      <c r="L23" s="134">
        <v>6683480.2400000002</v>
      </c>
      <c r="M23" s="134">
        <v>6683480.2400000002</v>
      </c>
      <c r="N23" s="134">
        <v>6512098.29</v>
      </c>
      <c r="O23" s="133" t="s">
        <v>166</v>
      </c>
      <c r="P23" s="134" t="s">
        <v>111</v>
      </c>
      <c r="Q23" s="131">
        <f>+R23*S23</f>
        <v>4031.8908347696411</v>
      </c>
      <c r="R23" s="131">
        <v>4138</v>
      </c>
      <c r="S23" s="161">
        <f>+N23/J23</f>
        <v>0.97435737911301135</v>
      </c>
      <c r="T23" s="134">
        <f>+SUBTOTAL(9,U23:CI23)</f>
        <v>6512098.2899999991</v>
      </c>
      <c r="U23" s="168"/>
      <c r="V23" s="168"/>
      <c r="W23" s="168"/>
      <c r="X23" s="168"/>
      <c r="Y23" s="168"/>
      <c r="Z23" s="168"/>
      <c r="AA23" s="168">
        <v>2004712.6</v>
      </c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9"/>
      <c r="AQ23" s="169">
        <v>68107.42</v>
      </c>
      <c r="AR23" s="169">
        <v>1669961.03</v>
      </c>
      <c r="AS23" s="169"/>
      <c r="AT23" s="169"/>
      <c r="AU23" s="169"/>
      <c r="AV23" s="169"/>
      <c r="AW23" s="169">
        <v>1472849.64</v>
      </c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>
        <v>1296467.6000000001</v>
      </c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58"/>
      <c r="CK23" s="117" t="s">
        <v>216</v>
      </c>
      <c r="CL23" s="117" t="s">
        <v>215</v>
      </c>
      <c r="CM23" s="117" t="s">
        <v>214</v>
      </c>
      <c r="CN23" s="117">
        <f>+CM23-C23</f>
        <v>0</v>
      </c>
    </row>
    <row r="24" spans="1:92" ht="36">
      <c r="A24" s="128"/>
      <c r="B24" s="138">
        <v>14</v>
      </c>
      <c r="C24" s="138">
        <v>33885</v>
      </c>
      <c r="D24" s="138" t="s">
        <v>212</v>
      </c>
      <c r="E24" s="163" t="s">
        <v>213</v>
      </c>
      <c r="F24" s="162" t="s">
        <v>174</v>
      </c>
      <c r="G24" s="162" t="s">
        <v>173</v>
      </c>
      <c r="H24" s="135">
        <v>463</v>
      </c>
      <c r="I24" s="134">
        <v>792465.99</v>
      </c>
      <c r="J24" s="134">
        <v>792465.99</v>
      </c>
      <c r="K24" s="134">
        <v>792465.99</v>
      </c>
      <c r="L24" s="134">
        <v>792465.99</v>
      </c>
      <c r="M24" s="134">
        <v>792465.99</v>
      </c>
      <c r="N24" s="134">
        <v>237722.57</v>
      </c>
      <c r="O24" s="133" t="s">
        <v>165</v>
      </c>
      <c r="P24" s="134" t="s">
        <v>111</v>
      </c>
      <c r="Q24" s="131">
        <f>+R24*S24</f>
        <v>138.88993508730891</v>
      </c>
      <c r="R24" s="131">
        <v>463</v>
      </c>
      <c r="S24" s="161">
        <f>+N24/J24</f>
        <v>0.29997826152766505</v>
      </c>
      <c r="T24" s="134">
        <f>+SUBTOTAL(9,U24:CI24)</f>
        <v>237722.57</v>
      </c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>
        <v>237722.57</v>
      </c>
      <c r="AL24" s="159"/>
      <c r="AM24" s="159"/>
      <c r="AN24" s="159"/>
      <c r="AO24" s="159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8"/>
      <c r="CK24" s="117" t="s">
        <v>212</v>
      </c>
      <c r="CL24" s="117" t="s">
        <v>211</v>
      </c>
      <c r="CM24" s="117" t="s">
        <v>210</v>
      </c>
      <c r="CN24" s="117">
        <f>+CM24-C24</f>
        <v>0</v>
      </c>
    </row>
    <row r="25" spans="1:92" ht="45">
      <c r="A25" s="128"/>
      <c r="B25" s="138">
        <v>15</v>
      </c>
      <c r="C25" s="138">
        <v>33889</v>
      </c>
      <c r="D25" s="138" t="s">
        <v>208</v>
      </c>
      <c r="E25" s="137" t="s">
        <v>209</v>
      </c>
      <c r="F25" s="136" t="s">
        <v>174</v>
      </c>
      <c r="G25" s="136" t="s">
        <v>173</v>
      </c>
      <c r="H25" s="135">
        <v>2752</v>
      </c>
      <c r="I25" s="134">
        <v>5074794.67</v>
      </c>
      <c r="J25" s="134">
        <v>5074794.67</v>
      </c>
      <c r="K25" s="134">
        <v>5074794.67</v>
      </c>
      <c r="L25" s="134">
        <v>5074794.67</v>
      </c>
      <c r="M25" s="134">
        <v>5074794.67</v>
      </c>
      <c r="N25" s="134">
        <v>1522265.94</v>
      </c>
      <c r="O25" s="133" t="s">
        <v>165</v>
      </c>
      <c r="P25" s="134"/>
      <c r="Q25" s="131">
        <f>+R25*S25</f>
        <v>825.50647647779613</v>
      </c>
      <c r="R25" s="131">
        <v>2752</v>
      </c>
      <c r="S25" s="161">
        <f>+N25/J25</f>
        <v>0.29996601616198987</v>
      </c>
      <c r="T25" s="134">
        <f>+SUBTOTAL(9,U25:CI25)</f>
        <v>1522265.94</v>
      </c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>
        <v>1522265.94</v>
      </c>
      <c r="AM25" s="159"/>
      <c r="AN25" s="159"/>
      <c r="AO25" s="159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8"/>
      <c r="CK25" s="117" t="s">
        <v>208</v>
      </c>
      <c r="CL25" s="117" t="s">
        <v>207</v>
      </c>
      <c r="CM25" s="117" t="s">
        <v>206</v>
      </c>
      <c r="CN25" s="117">
        <f>+CM25-C25</f>
        <v>0</v>
      </c>
    </row>
    <row r="26" spans="1:92" ht="45">
      <c r="A26" s="128"/>
      <c r="B26" s="138">
        <v>16</v>
      </c>
      <c r="C26" s="167">
        <v>33906</v>
      </c>
      <c r="D26" s="167" t="s">
        <v>203</v>
      </c>
      <c r="E26" s="166" t="s">
        <v>205</v>
      </c>
      <c r="F26" s="136"/>
      <c r="G26" s="136" t="s">
        <v>204</v>
      </c>
      <c r="H26" s="165"/>
      <c r="I26" s="164">
        <v>1473505.53</v>
      </c>
      <c r="J26" s="164">
        <v>1473505.53</v>
      </c>
      <c r="K26" s="164">
        <v>1473505.53</v>
      </c>
      <c r="L26" s="164">
        <v>1473505.53</v>
      </c>
      <c r="M26" s="164">
        <v>1473505.53</v>
      </c>
      <c r="N26" s="164">
        <v>0</v>
      </c>
      <c r="O26" s="164"/>
      <c r="P26" s="134"/>
      <c r="Q26" s="131">
        <f>+R26*S26</f>
        <v>0</v>
      </c>
      <c r="R26" s="131"/>
      <c r="S26" s="161">
        <f>+N26/J26</f>
        <v>0</v>
      </c>
      <c r="T26" s="134">
        <f>+SUBTOTAL(9,U26:CI26)</f>
        <v>0</v>
      </c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8"/>
      <c r="CK26" s="117" t="s">
        <v>203</v>
      </c>
      <c r="CL26" s="117" t="s">
        <v>202</v>
      </c>
      <c r="CM26" s="117" t="s">
        <v>201</v>
      </c>
      <c r="CN26" s="117">
        <f>+CM26-C26</f>
        <v>0</v>
      </c>
    </row>
    <row r="27" spans="1:92" ht="63">
      <c r="A27" s="128"/>
      <c r="B27" s="138">
        <v>17</v>
      </c>
      <c r="C27" s="138">
        <v>56626</v>
      </c>
      <c r="D27" s="138" t="s">
        <v>199</v>
      </c>
      <c r="E27" s="163" t="s">
        <v>200</v>
      </c>
      <c r="F27" s="136" t="s">
        <v>183</v>
      </c>
      <c r="G27" s="136" t="s">
        <v>101</v>
      </c>
      <c r="H27" s="135">
        <v>160</v>
      </c>
      <c r="I27" s="134">
        <v>744069.3</v>
      </c>
      <c r="J27" s="134">
        <v>744069.3</v>
      </c>
      <c r="K27" s="134">
        <v>744069.3</v>
      </c>
      <c r="L27" s="134">
        <v>744069.3</v>
      </c>
      <c r="M27" s="134">
        <v>744069.3</v>
      </c>
      <c r="N27" s="134">
        <v>743291.15999999992</v>
      </c>
      <c r="O27" s="139" t="s">
        <v>164</v>
      </c>
      <c r="P27" s="134"/>
      <c r="Q27" s="131">
        <f>+R27*S27</f>
        <v>159.83267365015595</v>
      </c>
      <c r="R27" s="131">
        <v>160</v>
      </c>
      <c r="S27" s="161">
        <f>+N27/J27</f>
        <v>0.99895421031347464</v>
      </c>
      <c r="T27" s="134">
        <f>+SUBTOTAL(9,U27:CI27)</f>
        <v>743291.15999999992</v>
      </c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>
        <v>599583.98</v>
      </c>
      <c r="AZ27" s="160">
        <v>143707.18</v>
      </c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8"/>
      <c r="CK27" s="117" t="s">
        <v>199</v>
      </c>
      <c r="CL27" s="117" t="s">
        <v>198</v>
      </c>
      <c r="CM27" s="117" t="s">
        <v>197</v>
      </c>
      <c r="CN27" s="117">
        <f>+CM27-C27</f>
        <v>0</v>
      </c>
    </row>
    <row r="28" spans="1:92" ht="72">
      <c r="A28" s="128"/>
      <c r="B28" s="138">
        <v>18</v>
      </c>
      <c r="C28" s="138">
        <v>56820</v>
      </c>
      <c r="D28" s="138" t="s">
        <v>195</v>
      </c>
      <c r="E28" s="163" t="s">
        <v>196</v>
      </c>
      <c r="F28" s="162" t="s">
        <v>143</v>
      </c>
      <c r="G28" s="162" t="s">
        <v>101</v>
      </c>
      <c r="H28" s="135">
        <v>946</v>
      </c>
      <c r="I28" s="134">
        <v>2511171.2200000002</v>
      </c>
      <c r="J28" s="134">
        <v>2511171.2200000002</v>
      </c>
      <c r="K28" s="134">
        <v>2511171.2200000002</v>
      </c>
      <c r="L28" s="134">
        <v>2511171.2200000002</v>
      </c>
      <c r="M28" s="134">
        <v>2511171.2200000002</v>
      </c>
      <c r="N28" s="134">
        <v>752147.34</v>
      </c>
      <c r="O28" s="133" t="s">
        <v>164</v>
      </c>
      <c r="P28" s="134" t="s">
        <v>111</v>
      </c>
      <c r="Q28" s="131">
        <f>+R28*S28</f>
        <v>283.34642336335787</v>
      </c>
      <c r="R28" s="131">
        <v>946</v>
      </c>
      <c r="S28" s="161">
        <f>+N28/J28</f>
        <v>0.29952053209657281</v>
      </c>
      <c r="T28" s="134">
        <f>+SUBTOTAL(9,U28:CI28)</f>
        <v>752147.34</v>
      </c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>
        <v>752147.34</v>
      </c>
      <c r="AN28" s="159"/>
      <c r="AO28" s="159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8"/>
      <c r="CK28" s="117" t="s">
        <v>195</v>
      </c>
      <c r="CL28" s="117" t="s">
        <v>194</v>
      </c>
      <c r="CM28" s="117" t="s">
        <v>193</v>
      </c>
      <c r="CN28" s="117">
        <f>+CM28-C28</f>
        <v>0</v>
      </c>
    </row>
    <row r="29" spans="1:92" ht="54">
      <c r="A29" s="128"/>
      <c r="B29" s="138">
        <v>19</v>
      </c>
      <c r="C29" s="138">
        <v>56859</v>
      </c>
      <c r="D29" s="138" t="s">
        <v>191</v>
      </c>
      <c r="E29" s="163" t="s">
        <v>192</v>
      </c>
      <c r="F29" s="162" t="s">
        <v>143</v>
      </c>
      <c r="G29" s="162" t="s">
        <v>101</v>
      </c>
      <c r="H29" s="135">
        <v>485.12</v>
      </c>
      <c r="I29" s="134">
        <v>1635990.99</v>
      </c>
      <c r="J29" s="134">
        <v>1635990.99</v>
      </c>
      <c r="K29" s="134">
        <v>1635990.99</v>
      </c>
      <c r="L29" s="134">
        <v>1635990.99</v>
      </c>
      <c r="M29" s="134">
        <v>1635990.99</v>
      </c>
      <c r="N29" s="134">
        <v>1634098.2799999998</v>
      </c>
      <c r="O29" s="133" t="s">
        <v>163</v>
      </c>
      <c r="P29" s="134" t="s">
        <v>111</v>
      </c>
      <c r="Q29" s="131">
        <f>+R29*S29</f>
        <v>484.43889400637829</v>
      </c>
      <c r="R29" s="131">
        <v>485</v>
      </c>
      <c r="S29" s="161">
        <f>+N29/J29</f>
        <v>0.99884308042552228</v>
      </c>
      <c r="T29" s="134">
        <f>+SUBTOTAL(9,U29:CI29)</f>
        <v>1634098.2799999998</v>
      </c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>
        <v>490230.36</v>
      </c>
      <c r="AH29" s="159"/>
      <c r="AI29" s="159"/>
      <c r="AJ29" s="159"/>
      <c r="AK29" s="159"/>
      <c r="AL29" s="159"/>
      <c r="AM29" s="159"/>
      <c r="AN29" s="159"/>
      <c r="AO29" s="159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>
        <v>1143867.92</v>
      </c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8"/>
      <c r="CK29" s="117" t="s">
        <v>191</v>
      </c>
      <c r="CL29" s="117" t="s">
        <v>190</v>
      </c>
      <c r="CM29" s="117" t="s">
        <v>189</v>
      </c>
      <c r="CN29" s="117">
        <f>+CM29-C29</f>
        <v>0</v>
      </c>
    </row>
    <row r="30" spans="1:92" ht="54">
      <c r="A30" s="128"/>
      <c r="B30" s="138">
        <v>20</v>
      </c>
      <c r="C30" s="138">
        <v>57092</v>
      </c>
      <c r="D30" s="138" t="s">
        <v>187</v>
      </c>
      <c r="E30" s="163" t="s">
        <v>188</v>
      </c>
      <c r="F30" s="162" t="s">
        <v>183</v>
      </c>
      <c r="G30" s="162" t="s">
        <v>101</v>
      </c>
      <c r="H30" s="135">
        <v>510</v>
      </c>
      <c r="I30" s="134">
        <v>2034846.76</v>
      </c>
      <c r="J30" s="134">
        <v>2034846.76</v>
      </c>
      <c r="K30" s="134">
        <v>2034846.76</v>
      </c>
      <c r="L30" s="134">
        <v>2034846.76</v>
      </c>
      <c r="M30" s="134">
        <v>2034846.76</v>
      </c>
      <c r="N30" s="134">
        <v>1125968.43</v>
      </c>
      <c r="O30" s="133" t="s">
        <v>164</v>
      </c>
      <c r="P30" s="134" t="s">
        <v>111</v>
      </c>
      <c r="Q30" s="131">
        <f>+R30*S30</f>
        <v>241.8109380924586</v>
      </c>
      <c r="R30" s="131">
        <v>437</v>
      </c>
      <c r="S30" s="161">
        <f>+N30/J30</f>
        <v>0.55334310776306317</v>
      </c>
      <c r="T30" s="134">
        <f>+SUBTOTAL(9,U30:CI30)</f>
        <v>1125968.43</v>
      </c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>
        <v>610270.93999999994</v>
      </c>
      <c r="AO30" s="159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>
        <v>515697.49</v>
      </c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8"/>
      <c r="CK30" s="117" t="s">
        <v>187</v>
      </c>
      <c r="CL30" s="117" t="s">
        <v>186</v>
      </c>
      <c r="CM30" s="117" t="s">
        <v>185</v>
      </c>
      <c r="CN30" s="117">
        <f>+CM30-C30</f>
        <v>0</v>
      </c>
    </row>
    <row r="31" spans="1:92" ht="54">
      <c r="A31" s="128"/>
      <c r="B31" s="138">
        <v>21</v>
      </c>
      <c r="C31" s="138">
        <v>57106</v>
      </c>
      <c r="D31" s="138" t="s">
        <v>182</v>
      </c>
      <c r="E31" s="163" t="s">
        <v>184</v>
      </c>
      <c r="F31" s="162" t="s">
        <v>183</v>
      </c>
      <c r="G31" s="162" t="s">
        <v>101</v>
      </c>
      <c r="H31" s="135">
        <v>606.94000000000005</v>
      </c>
      <c r="I31" s="134">
        <v>1902416.7</v>
      </c>
      <c r="J31" s="134">
        <v>1902416.7</v>
      </c>
      <c r="K31" s="134">
        <v>1902416.7</v>
      </c>
      <c r="L31" s="134">
        <v>1902416.7</v>
      </c>
      <c r="M31" s="134">
        <v>1902416.7</v>
      </c>
      <c r="N31" s="134">
        <v>1896857.49</v>
      </c>
      <c r="O31" s="133" t="s">
        <v>163</v>
      </c>
      <c r="P31" s="134"/>
      <c r="Q31" s="131">
        <f>+R31*S31</f>
        <v>605.2262348359327</v>
      </c>
      <c r="R31" s="131">
        <v>607</v>
      </c>
      <c r="S31" s="161">
        <f>+N31/J31</f>
        <v>0.997077816863151</v>
      </c>
      <c r="T31" s="134">
        <f>+SUBTOTAL(9,U31:CI31)</f>
        <v>1896857.49</v>
      </c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>
        <v>570454.75</v>
      </c>
      <c r="AI31" s="159"/>
      <c r="AJ31" s="159"/>
      <c r="AK31" s="159"/>
      <c r="AL31" s="159"/>
      <c r="AM31" s="159"/>
      <c r="AN31" s="159"/>
      <c r="AO31" s="159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>
        <v>1326402.74</v>
      </c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8"/>
      <c r="CK31" s="117" t="s">
        <v>182</v>
      </c>
      <c r="CL31" s="117" t="s">
        <v>181</v>
      </c>
      <c r="CM31" s="117" t="s">
        <v>180</v>
      </c>
      <c r="CN31" s="117">
        <f>+CM31-C31</f>
        <v>0</v>
      </c>
    </row>
    <row r="32" spans="1:92" ht="63">
      <c r="A32" s="128"/>
      <c r="B32" s="138">
        <v>22</v>
      </c>
      <c r="C32" s="138">
        <v>57127</v>
      </c>
      <c r="D32" s="138" t="s">
        <v>178</v>
      </c>
      <c r="E32" s="163" t="s">
        <v>179</v>
      </c>
      <c r="F32" s="162" t="s">
        <v>174</v>
      </c>
      <c r="G32" s="162" t="s">
        <v>173</v>
      </c>
      <c r="H32" s="135">
        <v>4465</v>
      </c>
      <c r="I32" s="134">
        <v>4884063.53</v>
      </c>
      <c r="J32" s="134">
        <v>4884063.53</v>
      </c>
      <c r="K32" s="134">
        <v>4884063.53</v>
      </c>
      <c r="L32" s="134">
        <v>4884063.53</v>
      </c>
      <c r="M32" s="134">
        <v>4884063.53</v>
      </c>
      <c r="N32" s="134">
        <v>1464668.23</v>
      </c>
      <c r="O32" s="133" t="s">
        <v>164</v>
      </c>
      <c r="P32" s="134" t="s">
        <v>111</v>
      </c>
      <c r="Q32" s="131">
        <f>+R32*S32</f>
        <v>1338.9964333551575</v>
      </c>
      <c r="R32" s="131">
        <v>4465</v>
      </c>
      <c r="S32" s="161">
        <f>+N32/J32</f>
        <v>0.29988721911649663</v>
      </c>
      <c r="T32" s="134">
        <f>+SUBTOTAL(9,U32:CI32)</f>
        <v>1464668.23</v>
      </c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>
        <v>1464668.23</v>
      </c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8"/>
      <c r="CK32" s="117" t="s">
        <v>178</v>
      </c>
      <c r="CL32" s="117" t="s">
        <v>177</v>
      </c>
      <c r="CM32" s="117" t="s">
        <v>176</v>
      </c>
      <c r="CN32" s="117">
        <f>+CM32-C32</f>
        <v>0</v>
      </c>
    </row>
    <row r="33" spans="1:92" ht="99" customHeight="1">
      <c r="A33" s="128"/>
      <c r="B33" s="138">
        <v>23</v>
      </c>
      <c r="C33" s="138">
        <v>57131</v>
      </c>
      <c r="D33" s="138" t="s">
        <v>172</v>
      </c>
      <c r="E33" s="137" t="s">
        <v>175</v>
      </c>
      <c r="F33" s="136" t="s">
        <v>174</v>
      </c>
      <c r="G33" s="136" t="s">
        <v>173</v>
      </c>
      <c r="H33" s="135">
        <v>5258</v>
      </c>
      <c r="I33" s="134">
        <v>3629633.06</v>
      </c>
      <c r="J33" s="134">
        <f>3629633.06-0.12+0.12</f>
        <v>3629633.06</v>
      </c>
      <c r="K33" s="134">
        <f>3629633.06-0.12+0.12</f>
        <v>3629633.06</v>
      </c>
      <c r="L33" s="134">
        <f>3629633.06-0.12</f>
        <v>3629632.94</v>
      </c>
      <c r="M33" s="134">
        <f>3629633.06-0.12</f>
        <v>3629632.94</v>
      </c>
      <c r="N33" s="134">
        <v>1088756.1200000001</v>
      </c>
      <c r="O33" s="133" t="s">
        <v>163</v>
      </c>
      <c r="P33" s="134"/>
      <c r="Q33" s="131">
        <f>+R33*S33</f>
        <v>1577.2061760314693</v>
      </c>
      <c r="R33" s="131">
        <v>5258</v>
      </c>
      <c r="S33" s="161">
        <f>+N33/J33</f>
        <v>0.2999631373205533</v>
      </c>
      <c r="T33" s="134">
        <f>+SUBTOTAL(9,U33:CI33)</f>
        <v>1088756.1200000001</v>
      </c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>
        <v>1088756.1200000001</v>
      </c>
      <c r="AI33" s="159"/>
      <c r="AJ33" s="159"/>
      <c r="AK33" s="159"/>
      <c r="AL33" s="159"/>
      <c r="AM33" s="159"/>
      <c r="AN33" s="159"/>
      <c r="AO33" s="159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8"/>
      <c r="CK33" s="117" t="s">
        <v>172</v>
      </c>
      <c r="CL33" s="117" t="s">
        <v>171</v>
      </c>
      <c r="CM33" s="117" t="s">
        <v>170</v>
      </c>
      <c r="CN33" s="117">
        <f>+CM33-C33</f>
        <v>0</v>
      </c>
    </row>
    <row r="34" spans="1:92">
      <c r="A34" s="128"/>
      <c r="B34" s="127"/>
      <c r="C34" s="127"/>
      <c r="D34" s="127"/>
      <c r="E34" s="125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</row>
    <row r="35" spans="1:92">
      <c r="A35" s="128"/>
      <c r="B35" s="127"/>
      <c r="C35" s="127"/>
      <c r="D35" s="127"/>
      <c r="E35" s="125"/>
      <c r="J35" s="124"/>
      <c r="K35" s="124"/>
      <c r="L35" s="124"/>
      <c r="M35" s="124"/>
      <c r="N35" s="124"/>
      <c r="O35" s="124" t="s">
        <v>169</v>
      </c>
      <c r="P35" s="124"/>
      <c r="Q35" s="124"/>
      <c r="R35" s="124"/>
      <c r="S35" s="124"/>
      <c r="T35" s="124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</row>
    <row r="36" spans="1:92">
      <c r="A36" s="128"/>
      <c r="B36" s="127"/>
      <c r="C36" s="127"/>
      <c r="D36" s="127"/>
      <c r="E36" s="125"/>
      <c r="J36" s="124"/>
      <c r="K36" s="124"/>
      <c r="L36" s="124"/>
      <c r="M36" s="124"/>
      <c r="N36" s="124"/>
      <c r="O36" s="124" t="s">
        <v>168</v>
      </c>
      <c r="P36" s="124"/>
      <c r="Q36" s="124"/>
      <c r="R36" s="124"/>
      <c r="S36" s="124"/>
      <c r="T36" s="124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</row>
    <row r="37" spans="1:92">
      <c r="A37" s="128"/>
      <c r="B37" s="127"/>
      <c r="C37" s="127"/>
      <c r="D37" s="127"/>
      <c r="E37" s="125"/>
      <c r="J37" s="124"/>
      <c r="K37" s="124"/>
      <c r="L37" s="124"/>
      <c r="M37" s="124"/>
      <c r="N37" s="124"/>
      <c r="O37" s="124" t="s">
        <v>167</v>
      </c>
      <c r="P37" s="124"/>
      <c r="Q37" s="124"/>
      <c r="R37" s="124"/>
      <c r="S37" s="124"/>
      <c r="T37" s="124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</row>
    <row r="38" spans="1:92">
      <c r="A38" s="128"/>
      <c r="B38" s="127"/>
      <c r="C38" s="127"/>
      <c r="D38" s="127"/>
      <c r="E38" s="125"/>
      <c r="J38" s="124"/>
      <c r="K38" s="124">
        <v>44205165.791999996</v>
      </c>
      <c r="L38" s="124"/>
      <c r="M38" s="124"/>
      <c r="N38" s="124"/>
      <c r="O38" s="124" t="s">
        <v>166</v>
      </c>
      <c r="P38" s="124"/>
      <c r="Q38" s="124"/>
      <c r="R38" s="124"/>
      <c r="S38" s="124"/>
      <c r="T38" s="124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</row>
    <row r="39" spans="1:92">
      <c r="A39" s="128"/>
      <c r="B39" s="127"/>
      <c r="C39" s="127"/>
      <c r="D39" s="127"/>
      <c r="E39" s="125"/>
      <c r="J39" s="124"/>
      <c r="K39" s="157">
        <f>+K38/J9</f>
        <v>0.89999999780116169</v>
      </c>
      <c r="L39" s="157"/>
      <c r="M39" s="124"/>
      <c r="N39" s="124"/>
      <c r="O39" s="124" t="s">
        <v>165</v>
      </c>
      <c r="P39" s="124"/>
      <c r="Q39" s="124"/>
      <c r="R39" s="124"/>
      <c r="S39" s="124"/>
      <c r="T39" s="124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</row>
    <row r="40" spans="1:92">
      <c r="A40" s="128"/>
      <c r="B40" s="127"/>
      <c r="C40" s="127"/>
      <c r="D40" s="127"/>
      <c r="E40" s="125"/>
      <c r="J40" s="124"/>
      <c r="K40" s="124"/>
      <c r="L40" s="124"/>
      <c r="M40" s="124"/>
      <c r="N40" s="124"/>
      <c r="O40" s="124" t="s">
        <v>164</v>
      </c>
      <c r="P40" s="124"/>
      <c r="Q40" s="124"/>
      <c r="R40" s="124"/>
      <c r="S40" s="124"/>
      <c r="T40" s="124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</row>
    <row r="41" spans="1:92">
      <c r="A41" s="128"/>
      <c r="B41" s="127"/>
      <c r="C41" s="127"/>
      <c r="D41" s="127"/>
      <c r="E41" s="125"/>
      <c r="J41" s="124"/>
      <c r="K41" s="124"/>
      <c r="L41" s="124"/>
      <c r="M41" s="124"/>
      <c r="N41" s="124"/>
      <c r="O41" s="124" t="s">
        <v>163</v>
      </c>
      <c r="P41" s="124"/>
      <c r="Q41" s="124"/>
      <c r="R41" s="124"/>
      <c r="S41" s="124"/>
      <c r="T41" s="124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</row>
    <row r="42" spans="1:92">
      <c r="A42" s="128"/>
      <c r="B42" s="127"/>
      <c r="C42" s="127"/>
      <c r="D42" s="127"/>
      <c r="E42" s="125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</row>
    <row r="43" spans="1:92">
      <c r="A43" s="128"/>
      <c r="B43" s="127"/>
      <c r="C43" s="127"/>
      <c r="D43" s="127"/>
      <c r="E43" s="125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</row>
    <row r="44" spans="1:92">
      <c r="A44" s="128"/>
      <c r="B44" s="127"/>
      <c r="C44" s="127"/>
      <c r="D44" s="127"/>
      <c r="E44" s="125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</row>
    <row r="45" spans="1:92">
      <c r="A45" s="128"/>
      <c r="B45" s="127"/>
      <c r="C45" s="127"/>
      <c r="D45" s="127"/>
      <c r="E45" s="125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</row>
    <row r="46" spans="1:92">
      <c r="A46" s="128"/>
      <c r="B46" s="127"/>
      <c r="C46" s="127"/>
      <c r="D46" s="127"/>
      <c r="E46" s="125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</row>
    <row r="47" spans="1:92">
      <c r="A47" s="128"/>
      <c r="B47" s="127"/>
      <c r="C47" s="127"/>
      <c r="D47" s="127"/>
      <c r="E47" s="125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</row>
    <row r="48" spans="1:92">
      <c r="A48" s="128"/>
      <c r="B48" s="127"/>
      <c r="C48" s="127"/>
      <c r="D48" s="127"/>
      <c r="E48" s="125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</row>
    <row r="49" spans="1:87">
      <c r="A49" s="128"/>
      <c r="B49" s="127"/>
      <c r="C49" s="127"/>
      <c r="D49" s="127"/>
      <c r="E49" s="125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</row>
    <row r="50" spans="1:87">
      <c r="A50" s="128"/>
      <c r="B50" s="127"/>
      <c r="C50" s="127"/>
      <c r="D50" s="127"/>
      <c r="E50" s="125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</row>
    <row r="51" spans="1:87">
      <c r="A51" s="128"/>
      <c r="B51" s="127"/>
      <c r="C51" s="127"/>
      <c r="D51" s="127"/>
      <c r="E51" s="125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</row>
    <row r="52" spans="1:87">
      <c r="A52" s="128"/>
      <c r="B52" s="127"/>
      <c r="C52" s="127"/>
      <c r="D52" s="127"/>
      <c r="E52" s="125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</row>
    <row r="53" spans="1:87">
      <c r="A53" s="128"/>
      <c r="B53" s="127"/>
      <c r="C53" s="127"/>
      <c r="D53" s="127"/>
      <c r="E53" s="125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</row>
    <row r="54" spans="1:87">
      <c r="A54" s="128"/>
      <c r="B54" s="127"/>
      <c r="C54" s="127"/>
      <c r="D54" s="127"/>
      <c r="E54" s="125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</row>
    <row r="55" spans="1:87">
      <c r="A55" s="128"/>
      <c r="B55" s="127"/>
      <c r="C55" s="127"/>
      <c r="D55" s="127"/>
      <c r="E55" s="125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</row>
    <row r="56" spans="1:87">
      <c r="A56" s="128"/>
      <c r="B56" s="127"/>
      <c r="C56" s="127"/>
      <c r="D56" s="127"/>
      <c r="E56" s="125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</row>
    <row r="57" spans="1:87">
      <c r="A57" s="128"/>
      <c r="B57" s="127"/>
      <c r="C57" s="127"/>
      <c r="D57" s="127"/>
      <c r="E57" s="125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</row>
    <row r="58" spans="1:87">
      <c r="A58" s="128"/>
      <c r="B58" s="127"/>
      <c r="C58" s="127"/>
      <c r="D58" s="127"/>
      <c r="E58" s="125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</row>
    <row r="59" spans="1:87">
      <c r="A59" s="128"/>
      <c r="B59" s="127"/>
      <c r="C59" s="127"/>
      <c r="D59" s="127"/>
      <c r="E59" s="125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</row>
    <row r="60" spans="1:87">
      <c r="A60" s="128"/>
      <c r="B60" s="127"/>
      <c r="C60" s="127"/>
      <c r="D60" s="127"/>
      <c r="E60" s="125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</row>
    <row r="61" spans="1:87">
      <c r="A61" s="128"/>
      <c r="B61" s="127"/>
      <c r="C61" s="127"/>
      <c r="D61" s="127"/>
      <c r="E61" s="125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</row>
    <row r="62" spans="1:87">
      <c r="A62" s="128"/>
      <c r="B62" s="127"/>
      <c r="C62" s="127"/>
      <c r="D62" s="127"/>
      <c r="E62" s="125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</row>
    <row r="63" spans="1:87">
      <c r="A63" s="128"/>
      <c r="B63" s="127"/>
      <c r="C63" s="127"/>
      <c r="D63" s="127"/>
      <c r="E63" s="125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</row>
    <row r="64" spans="1:87">
      <c r="A64" s="128"/>
      <c r="B64" s="127"/>
      <c r="C64" s="127"/>
      <c r="D64" s="127"/>
      <c r="E64" s="125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</row>
    <row r="65" spans="1:87">
      <c r="A65" s="128"/>
      <c r="B65" s="127"/>
      <c r="C65" s="127"/>
      <c r="D65" s="127"/>
      <c r="E65" s="125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</row>
    <row r="66" spans="1:87">
      <c r="A66" s="128"/>
      <c r="B66" s="127"/>
      <c r="C66" s="127"/>
      <c r="D66" s="127"/>
      <c r="E66" s="125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</row>
    <row r="67" spans="1:87">
      <c r="A67" s="128"/>
      <c r="B67" s="127"/>
      <c r="C67" s="127"/>
      <c r="D67" s="127"/>
      <c r="E67" s="125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</row>
    <row r="68" spans="1:87">
      <c r="A68" s="128"/>
      <c r="B68" s="127"/>
      <c r="C68" s="127"/>
      <c r="D68" s="127"/>
      <c r="E68" s="125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</row>
    <row r="69" spans="1:87">
      <c r="A69" s="128"/>
      <c r="B69" s="127"/>
      <c r="C69" s="127"/>
      <c r="D69" s="127"/>
      <c r="E69" s="125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</row>
    <row r="70" spans="1:87">
      <c r="A70" s="128"/>
      <c r="B70" s="127"/>
      <c r="C70" s="127"/>
      <c r="D70" s="127"/>
      <c r="E70" s="125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</row>
    <row r="71" spans="1:87">
      <c r="A71" s="128"/>
      <c r="B71" s="127"/>
      <c r="C71" s="127"/>
      <c r="D71" s="127"/>
      <c r="E71" s="125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</row>
    <row r="72" spans="1:87">
      <c r="A72" s="128"/>
      <c r="B72" s="127"/>
      <c r="C72" s="127"/>
      <c r="D72" s="127"/>
      <c r="E72" s="125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</row>
    <row r="73" spans="1:87">
      <c r="A73" s="128"/>
      <c r="B73" s="127"/>
      <c r="C73" s="127"/>
      <c r="D73" s="127"/>
      <c r="E73" s="125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</row>
    <row r="74" spans="1:87">
      <c r="A74" s="128"/>
      <c r="B74" s="127"/>
      <c r="C74" s="127"/>
      <c r="D74" s="127"/>
      <c r="E74" s="125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</row>
    <row r="75" spans="1:87">
      <c r="A75" s="128"/>
      <c r="B75" s="127"/>
      <c r="C75" s="127"/>
      <c r="D75" s="127"/>
      <c r="E75" s="125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</row>
    <row r="76" spans="1:87">
      <c r="A76" s="128"/>
      <c r="B76" s="127"/>
      <c r="C76" s="127"/>
      <c r="D76" s="127"/>
      <c r="E76" s="125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</row>
    <row r="77" spans="1:87">
      <c r="A77" s="128"/>
      <c r="B77" s="127"/>
      <c r="C77" s="127"/>
      <c r="D77" s="127"/>
      <c r="E77" s="125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</row>
    <row r="78" spans="1:87">
      <c r="A78" s="128"/>
      <c r="B78" s="127"/>
      <c r="C78" s="127"/>
      <c r="D78" s="127"/>
      <c r="E78" s="125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</row>
    <row r="79" spans="1:87">
      <c r="A79" s="128"/>
      <c r="B79" s="127"/>
      <c r="C79" s="127"/>
      <c r="D79" s="127"/>
      <c r="E79" s="125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</row>
    <row r="80" spans="1:87">
      <c r="A80" s="128"/>
      <c r="B80" s="127"/>
      <c r="C80" s="127"/>
      <c r="D80" s="127"/>
      <c r="E80" s="125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</row>
    <row r="81" spans="1:87">
      <c r="A81" s="128"/>
      <c r="B81" s="127"/>
      <c r="C81" s="127"/>
      <c r="D81" s="127"/>
      <c r="E81" s="125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</row>
    <row r="82" spans="1:87">
      <c r="A82" s="128"/>
      <c r="B82" s="127"/>
      <c r="C82" s="127"/>
      <c r="D82" s="127"/>
      <c r="E82" s="125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</row>
    <row r="83" spans="1:87">
      <c r="A83" s="128"/>
      <c r="B83" s="127"/>
      <c r="C83" s="127"/>
      <c r="D83" s="127"/>
      <c r="E83" s="125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</row>
    <row r="84" spans="1:87">
      <c r="A84" s="128"/>
      <c r="B84" s="127"/>
      <c r="C84" s="127"/>
      <c r="D84" s="127"/>
      <c r="E84" s="125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</row>
    <row r="85" spans="1:87">
      <c r="A85" s="128"/>
      <c r="B85" s="127"/>
      <c r="C85" s="127"/>
      <c r="D85" s="127"/>
      <c r="E85" s="125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</row>
    <row r="86" spans="1:87">
      <c r="A86" s="128"/>
      <c r="B86" s="127"/>
      <c r="C86" s="127"/>
      <c r="D86" s="127"/>
      <c r="E86" s="125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</row>
    <row r="87" spans="1:87">
      <c r="A87" s="128"/>
      <c r="B87" s="127"/>
      <c r="C87" s="127"/>
      <c r="D87" s="127"/>
      <c r="E87" s="125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</row>
    <row r="88" spans="1:87">
      <c r="A88" s="128"/>
      <c r="B88" s="127"/>
      <c r="C88" s="127"/>
      <c r="D88" s="127"/>
      <c r="E88" s="125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</row>
    <row r="89" spans="1:87">
      <c r="A89" s="128"/>
      <c r="B89" s="127"/>
      <c r="C89" s="127"/>
      <c r="D89" s="127"/>
      <c r="E89" s="125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</row>
    <row r="90" spans="1:87">
      <c r="A90" s="128"/>
      <c r="B90" s="127"/>
      <c r="C90" s="127"/>
      <c r="D90" s="127"/>
      <c r="E90" s="125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</row>
    <row r="91" spans="1:87">
      <c r="A91" s="128"/>
      <c r="B91" s="127"/>
      <c r="C91" s="127"/>
      <c r="D91" s="127"/>
      <c r="E91" s="125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</row>
    <row r="92" spans="1:87">
      <c r="A92" s="128"/>
      <c r="B92" s="127"/>
      <c r="C92" s="127"/>
      <c r="D92" s="127"/>
      <c r="E92" s="125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</row>
    <row r="93" spans="1:87">
      <c r="A93" s="128"/>
      <c r="B93" s="127"/>
      <c r="C93" s="127"/>
      <c r="D93" s="127"/>
      <c r="E93" s="125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</row>
    <row r="94" spans="1:87">
      <c r="A94" s="128"/>
      <c r="B94" s="127"/>
      <c r="C94" s="127"/>
      <c r="D94" s="127"/>
      <c r="E94" s="125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</row>
    <row r="95" spans="1:87">
      <c r="A95" s="128"/>
      <c r="B95" s="127"/>
      <c r="C95" s="127"/>
      <c r="D95" s="127"/>
      <c r="E95" s="125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</row>
    <row r="96" spans="1:87">
      <c r="A96" s="128"/>
      <c r="B96" s="127"/>
      <c r="C96" s="127"/>
      <c r="D96" s="127"/>
      <c r="E96" s="125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</row>
    <row r="97" spans="1:87">
      <c r="A97" s="128"/>
      <c r="B97" s="127"/>
      <c r="C97" s="127"/>
      <c r="D97" s="127"/>
      <c r="E97" s="125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</row>
    <row r="98" spans="1:87">
      <c r="A98" s="128"/>
      <c r="B98" s="127"/>
      <c r="C98" s="127"/>
      <c r="D98" s="127"/>
      <c r="E98" s="125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</row>
    <row r="99" spans="1:87">
      <c r="A99" s="128"/>
      <c r="B99" s="127"/>
      <c r="C99" s="127"/>
      <c r="D99" s="127"/>
      <c r="E99" s="125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</row>
    <row r="100" spans="1:87">
      <c r="A100" s="128"/>
      <c r="B100" s="127"/>
      <c r="C100" s="127"/>
      <c r="D100" s="127"/>
      <c r="E100" s="125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</row>
    <row r="101" spans="1:87">
      <c r="A101" s="128"/>
      <c r="B101" s="127"/>
      <c r="C101" s="127"/>
      <c r="D101" s="127"/>
      <c r="E101" s="125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</row>
    <row r="102" spans="1:87">
      <c r="A102" s="128"/>
      <c r="B102" s="127"/>
      <c r="C102" s="127"/>
      <c r="D102" s="127"/>
      <c r="E102" s="125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</row>
    <row r="103" spans="1:87">
      <c r="A103" s="128"/>
      <c r="B103" s="127"/>
      <c r="C103" s="127"/>
      <c r="D103" s="127"/>
      <c r="E103" s="125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</row>
    <row r="104" spans="1:87">
      <c r="A104" s="128"/>
      <c r="B104" s="127"/>
      <c r="C104" s="127"/>
      <c r="D104" s="127"/>
      <c r="E104" s="125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</row>
    <row r="105" spans="1:87">
      <c r="A105" s="128"/>
      <c r="B105" s="127"/>
      <c r="C105" s="127"/>
      <c r="D105" s="127"/>
      <c r="E105" s="125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</row>
    <row r="106" spans="1:87">
      <c r="A106" s="128"/>
      <c r="B106" s="127"/>
      <c r="C106" s="127"/>
      <c r="D106" s="127"/>
      <c r="E106" s="125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</row>
    <row r="107" spans="1:87">
      <c r="A107" s="128"/>
      <c r="B107" s="127"/>
      <c r="C107" s="127"/>
      <c r="D107" s="127"/>
      <c r="E107" s="125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</row>
    <row r="108" spans="1:87">
      <c r="A108" s="128"/>
      <c r="B108" s="127"/>
      <c r="C108" s="127"/>
      <c r="D108" s="127"/>
      <c r="E108" s="125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</row>
    <row r="109" spans="1:87">
      <c r="A109" s="128"/>
      <c r="B109" s="127"/>
      <c r="C109" s="127"/>
      <c r="D109" s="127"/>
      <c r="E109" s="125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</row>
    <row r="110" spans="1:87">
      <c r="A110" s="128"/>
      <c r="B110" s="127"/>
      <c r="C110" s="127"/>
      <c r="D110" s="127"/>
      <c r="E110" s="125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</row>
    <row r="111" spans="1:87">
      <c r="A111" s="128"/>
      <c r="B111" s="127"/>
      <c r="C111" s="127"/>
      <c r="D111" s="127"/>
      <c r="E111" s="125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</row>
    <row r="112" spans="1:87">
      <c r="A112" s="128"/>
      <c r="B112" s="127"/>
      <c r="C112" s="127"/>
      <c r="D112" s="127"/>
      <c r="E112" s="125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</row>
    <row r="113" spans="1:87">
      <c r="A113" s="128"/>
      <c r="B113" s="127"/>
      <c r="C113" s="127"/>
      <c r="D113" s="127"/>
      <c r="E113" s="125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</row>
    <row r="114" spans="1:87">
      <c r="A114" s="128"/>
      <c r="B114" s="127"/>
      <c r="C114" s="127"/>
      <c r="D114" s="127"/>
      <c r="E114" s="125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</row>
    <row r="115" spans="1:87">
      <c r="A115" s="128"/>
      <c r="B115" s="127"/>
      <c r="C115" s="127"/>
      <c r="D115" s="127"/>
      <c r="E115" s="125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</row>
    <row r="116" spans="1:87">
      <c r="A116" s="128"/>
      <c r="B116" s="127"/>
      <c r="C116" s="127"/>
      <c r="D116" s="127"/>
      <c r="E116" s="125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</row>
    <row r="117" spans="1:87">
      <c r="A117" s="128"/>
      <c r="B117" s="127"/>
      <c r="C117" s="127"/>
      <c r="D117" s="127"/>
      <c r="E117" s="125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</row>
    <row r="118" spans="1:87">
      <c r="A118" s="128"/>
      <c r="B118" s="127"/>
      <c r="C118" s="127"/>
      <c r="D118" s="127"/>
      <c r="E118" s="125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</row>
    <row r="119" spans="1:87">
      <c r="A119" s="128"/>
      <c r="B119" s="127"/>
      <c r="C119" s="127"/>
      <c r="D119" s="127"/>
      <c r="E119" s="125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</row>
    <row r="120" spans="1:87">
      <c r="A120" s="128"/>
      <c r="B120" s="127"/>
      <c r="C120" s="127"/>
      <c r="D120" s="127"/>
      <c r="E120" s="125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</row>
    <row r="121" spans="1:87">
      <c r="A121" s="128"/>
      <c r="B121" s="127"/>
      <c r="C121" s="127"/>
      <c r="D121" s="127"/>
      <c r="E121" s="125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</row>
    <row r="122" spans="1:87">
      <c r="A122" s="128"/>
      <c r="B122" s="127"/>
      <c r="C122" s="127"/>
      <c r="D122" s="127"/>
      <c r="E122" s="125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</row>
    <row r="123" spans="1:87">
      <c r="A123" s="128"/>
      <c r="B123" s="127"/>
      <c r="C123" s="127"/>
      <c r="D123" s="127"/>
      <c r="E123" s="125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</row>
    <row r="124" spans="1:87">
      <c r="A124" s="128"/>
      <c r="B124" s="127"/>
      <c r="C124" s="127"/>
      <c r="D124" s="127"/>
      <c r="E124" s="125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</row>
    <row r="125" spans="1:87">
      <c r="A125" s="128"/>
      <c r="B125" s="127"/>
      <c r="C125" s="127"/>
      <c r="D125" s="127"/>
      <c r="E125" s="125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</row>
    <row r="126" spans="1:87">
      <c r="A126" s="128"/>
      <c r="B126" s="127"/>
      <c r="C126" s="127"/>
      <c r="D126" s="127"/>
      <c r="E126" s="125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</row>
    <row r="127" spans="1:87">
      <c r="A127" s="128"/>
      <c r="B127" s="127"/>
      <c r="C127" s="127"/>
      <c r="D127" s="127"/>
      <c r="E127" s="125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</row>
    <row r="128" spans="1:87">
      <c r="A128" s="128"/>
      <c r="B128" s="127"/>
      <c r="C128" s="127"/>
      <c r="D128" s="127"/>
      <c r="E128" s="125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</row>
    <row r="129" spans="1:87">
      <c r="A129" s="128"/>
      <c r="B129" s="127"/>
      <c r="C129" s="127"/>
      <c r="D129" s="127"/>
      <c r="E129" s="125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</row>
    <row r="130" spans="1:87">
      <c r="A130" s="128"/>
      <c r="B130" s="127"/>
      <c r="C130" s="127"/>
      <c r="D130" s="127"/>
      <c r="E130" s="125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</row>
    <row r="131" spans="1:87">
      <c r="A131" s="128"/>
      <c r="B131" s="127"/>
      <c r="C131" s="127"/>
      <c r="D131" s="127"/>
      <c r="E131" s="125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</row>
    <row r="132" spans="1:87">
      <c r="A132" s="128"/>
      <c r="B132" s="127"/>
      <c r="C132" s="127"/>
      <c r="D132" s="127"/>
      <c r="E132" s="125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</row>
    <row r="133" spans="1:87">
      <c r="A133" s="128"/>
      <c r="B133" s="127"/>
      <c r="C133" s="127"/>
      <c r="D133" s="127"/>
      <c r="E133" s="125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</row>
    <row r="134" spans="1:87">
      <c r="A134" s="128"/>
      <c r="B134" s="127"/>
      <c r="C134" s="127"/>
      <c r="D134" s="127"/>
      <c r="E134" s="125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</row>
    <row r="135" spans="1:87">
      <c r="A135" s="128"/>
      <c r="B135" s="127"/>
      <c r="C135" s="127"/>
      <c r="D135" s="127"/>
      <c r="E135" s="125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</row>
    <row r="136" spans="1:87">
      <c r="A136" s="128"/>
      <c r="B136" s="127"/>
      <c r="C136" s="127"/>
      <c r="D136" s="127"/>
      <c r="E136" s="125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</row>
    <row r="137" spans="1:87">
      <c r="A137" s="128"/>
      <c r="B137" s="127"/>
      <c r="C137" s="127"/>
      <c r="D137" s="127"/>
      <c r="E137" s="125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</row>
    <row r="138" spans="1:87">
      <c r="A138" s="128"/>
      <c r="B138" s="127"/>
      <c r="C138" s="127"/>
      <c r="D138" s="127"/>
      <c r="E138" s="125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</row>
    <row r="139" spans="1:87">
      <c r="A139" s="128"/>
      <c r="B139" s="127"/>
      <c r="C139" s="127"/>
      <c r="D139" s="127"/>
      <c r="E139" s="125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</row>
    <row r="140" spans="1:87">
      <c r="A140" s="128"/>
      <c r="B140" s="127"/>
      <c r="C140" s="127"/>
      <c r="D140" s="127"/>
      <c r="E140" s="125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</row>
    <row r="141" spans="1:87">
      <c r="A141" s="128"/>
      <c r="B141" s="127"/>
      <c r="C141" s="127"/>
      <c r="D141" s="127"/>
      <c r="E141" s="125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</row>
    <row r="142" spans="1:87">
      <c r="A142" s="128"/>
      <c r="B142" s="127"/>
      <c r="C142" s="127"/>
      <c r="D142" s="127"/>
      <c r="E142" s="125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</row>
    <row r="143" spans="1:87">
      <c r="A143" s="128"/>
      <c r="B143" s="127"/>
      <c r="C143" s="127"/>
      <c r="D143" s="127"/>
      <c r="E143" s="125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</row>
    <row r="144" spans="1:87">
      <c r="A144" s="128"/>
      <c r="B144" s="127"/>
      <c r="C144" s="127"/>
      <c r="D144" s="127"/>
      <c r="E144" s="125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</row>
    <row r="145" spans="1:87">
      <c r="A145" s="128"/>
      <c r="B145" s="127"/>
      <c r="C145" s="127"/>
      <c r="D145" s="127"/>
      <c r="E145" s="125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</row>
    <row r="146" spans="1:87">
      <c r="A146" s="128"/>
      <c r="B146" s="127"/>
      <c r="C146" s="127"/>
      <c r="D146" s="127"/>
      <c r="E146" s="125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</row>
    <row r="147" spans="1:87">
      <c r="A147" s="128"/>
      <c r="B147" s="127"/>
      <c r="C147" s="127"/>
      <c r="D147" s="127"/>
      <c r="E147" s="125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</row>
    <row r="148" spans="1:87">
      <c r="A148" s="128"/>
      <c r="B148" s="127"/>
      <c r="C148" s="127"/>
      <c r="D148" s="127"/>
      <c r="E148" s="125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</row>
    <row r="149" spans="1:87">
      <c r="A149" s="128"/>
      <c r="B149" s="127"/>
      <c r="C149" s="127"/>
      <c r="D149" s="127"/>
      <c r="E149" s="125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</row>
    <row r="150" spans="1:87">
      <c r="A150" s="128"/>
      <c r="B150" s="127"/>
      <c r="C150" s="127"/>
      <c r="D150" s="127"/>
      <c r="E150" s="125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</row>
    <row r="151" spans="1:87">
      <c r="A151" s="128"/>
      <c r="B151" s="127"/>
      <c r="C151" s="127"/>
      <c r="D151" s="127"/>
      <c r="E151" s="125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</row>
    <row r="152" spans="1:87">
      <c r="A152" s="128"/>
      <c r="B152" s="127"/>
      <c r="C152" s="127"/>
      <c r="D152" s="127"/>
      <c r="E152" s="125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</row>
    <row r="153" spans="1:87">
      <c r="A153" s="128"/>
      <c r="B153" s="127"/>
      <c r="C153" s="127"/>
      <c r="D153" s="127"/>
      <c r="E153" s="125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</row>
    <row r="154" spans="1:87">
      <c r="A154" s="128"/>
      <c r="B154" s="127"/>
      <c r="C154" s="127"/>
      <c r="D154" s="127"/>
      <c r="E154" s="125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</row>
    <row r="155" spans="1:87">
      <c r="A155" s="128"/>
      <c r="B155" s="127"/>
      <c r="C155" s="127"/>
      <c r="D155" s="127"/>
      <c r="E155" s="125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</row>
    <row r="156" spans="1:87">
      <c r="A156" s="128"/>
      <c r="B156" s="127"/>
      <c r="C156" s="127"/>
      <c r="D156" s="127"/>
      <c r="E156" s="125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</row>
    <row r="157" spans="1:87">
      <c r="A157" s="128"/>
      <c r="B157" s="127"/>
      <c r="C157" s="127"/>
      <c r="D157" s="127"/>
      <c r="E157" s="125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</row>
    <row r="158" spans="1:87">
      <c r="A158" s="128"/>
      <c r="B158" s="127"/>
      <c r="C158" s="127"/>
      <c r="D158" s="127"/>
      <c r="E158" s="125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</row>
    <row r="159" spans="1:87">
      <c r="A159" s="128"/>
      <c r="B159" s="127"/>
      <c r="C159" s="127"/>
      <c r="D159" s="127"/>
      <c r="E159" s="125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</row>
    <row r="160" spans="1:87">
      <c r="A160" s="128"/>
      <c r="B160" s="127"/>
      <c r="C160" s="127"/>
      <c r="D160" s="127"/>
      <c r="E160" s="125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</row>
    <row r="161" spans="1:87">
      <c r="A161" s="128"/>
      <c r="B161" s="127"/>
      <c r="C161" s="127"/>
      <c r="D161" s="127"/>
      <c r="E161" s="125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</row>
    <row r="162" spans="1:87">
      <c r="A162" s="128"/>
      <c r="B162" s="127"/>
      <c r="C162" s="127"/>
      <c r="D162" s="127"/>
      <c r="E162" s="125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</row>
    <row r="163" spans="1:87">
      <c r="A163" s="128"/>
      <c r="B163" s="127"/>
      <c r="C163" s="127"/>
      <c r="D163" s="127"/>
      <c r="E163" s="125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</row>
    <row r="164" spans="1:87">
      <c r="A164" s="128"/>
      <c r="B164" s="127"/>
      <c r="C164" s="127"/>
      <c r="D164" s="127"/>
      <c r="E164" s="125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</row>
    <row r="165" spans="1:87">
      <c r="A165" s="128"/>
      <c r="B165" s="127"/>
      <c r="C165" s="127"/>
      <c r="D165" s="127"/>
      <c r="E165" s="125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</row>
    <row r="166" spans="1:87">
      <c r="A166" s="128"/>
      <c r="B166" s="127"/>
      <c r="C166" s="127"/>
      <c r="D166" s="127"/>
      <c r="E166" s="125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</row>
    <row r="167" spans="1:87">
      <c r="A167" s="128"/>
      <c r="B167" s="127"/>
      <c r="C167" s="127"/>
      <c r="D167" s="127"/>
      <c r="E167" s="125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</row>
    <row r="168" spans="1:87"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</row>
    <row r="169" spans="1:87"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</row>
    <row r="170" spans="1:87"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</row>
    <row r="171" spans="1:87"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</row>
    <row r="172" spans="1:87"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</row>
    <row r="173" spans="1:87"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</row>
    <row r="174" spans="1:87"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</row>
    <row r="175" spans="1:87"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</row>
    <row r="176" spans="1:87"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</row>
    <row r="177" spans="42:74"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</row>
    <row r="178" spans="42:74"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</row>
    <row r="179" spans="42:74"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</row>
    <row r="180" spans="42:74"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</row>
    <row r="181" spans="42:74"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</row>
    <row r="182" spans="42:74"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</row>
    <row r="183" spans="42:74"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</row>
    <row r="184" spans="42:74"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</row>
    <row r="185" spans="42:74"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</row>
    <row r="186" spans="42:74"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</row>
    <row r="187" spans="42:74"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</row>
    <row r="188" spans="42:74"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</row>
    <row r="189" spans="42:74"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</row>
    <row r="190" spans="42:74"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</row>
    <row r="191" spans="42:74"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</row>
    <row r="192" spans="42:74"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</row>
    <row r="193" spans="42:74"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</row>
    <row r="194" spans="42:74"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</row>
    <row r="195" spans="42:74"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</row>
    <row r="196" spans="42:74"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</row>
    <row r="197" spans="42:74"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</row>
    <row r="198" spans="42:74"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</row>
    <row r="199" spans="42:74"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</row>
    <row r="200" spans="42:74"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</row>
    <row r="201" spans="42:74"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</row>
    <row r="202" spans="42:74"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</row>
    <row r="203" spans="42:74"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</row>
    <row r="204" spans="42:74"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</row>
    <row r="205" spans="42:74"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</row>
    <row r="206" spans="42:74"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</row>
    <row r="207" spans="42:74"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</row>
    <row r="208" spans="42:74"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</row>
    <row r="209" spans="42:74"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</row>
    <row r="210" spans="42:74"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</row>
    <row r="211" spans="42:74"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</row>
    <row r="212" spans="42:74"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</row>
    <row r="213" spans="42:74"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</row>
    <row r="214" spans="42:74"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</row>
    <row r="215" spans="42:74"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</row>
    <row r="216" spans="42:74"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</row>
    <row r="217" spans="42:74"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</row>
    <row r="218" spans="42:74"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</row>
    <row r="219" spans="42:74"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</row>
    <row r="220" spans="42:74"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</row>
    <row r="221" spans="42:74"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</row>
    <row r="222" spans="42:74"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</row>
    <row r="223" spans="42:74"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</row>
    <row r="224" spans="42:74"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</row>
    <row r="225" spans="42:74"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</row>
    <row r="226" spans="42:74"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</row>
    <row r="227" spans="42:74"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</row>
    <row r="228" spans="42:74"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</row>
    <row r="229" spans="42:74"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</row>
    <row r="230" spans="42:74"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</row>
    <row r="231" spans="42:74"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</row>
    <row r="232" spans="42:74"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</row>
    <row r="233" spans="42:74"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</row>
    <row r="234" spans="42:74"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</row>
    <row r="235" spans="42:74"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</row>
    <row r="236" spans="42:74"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</row>
    <row r="237" spans="42:74"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</row>
    <row r="238" spans="42:74"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</row>
    <row r="239" spans="42:74"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</row>
    <row r="240" spans="42:74"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</row>
    <row r="241" spans="42:74"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</row>
    <row r="242" spans="42:74"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</row>
    <row r="243" spans="42:74"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</row>
    <row r="244" spans="42:74"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</row>
    <row r="245" spans="42:74"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</row>
    <row r="246" spans="42:74"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</row>
    <row r="247" spans="42:74"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</row>
    <row r="248" spans="42:74"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</row>
    <row r="249" spans="42:74"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</row>
    <row r="250" spans="42:74"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</row>
    <row r="251" spans="42:74"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</row>
    <row r="252" spans="42:74"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</row>
    <row r="253" spans="42:74"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</row>
    <row r="254" spans="42:74"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</row>
    <row r="255" spans="42:74"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</row>
    <row r="256" spans="42:74"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</row>
    <row r="257" spans="42:74"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</row>
    <row r="258" spans="42:74"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</row>
    <row r="259" spans="42:74"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</row>
    <row r="260" spans="42:74"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</row>
    <row r="261" spans="42:74"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</row>
    <row r="262" spans="42:74"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</row>
    <row r="263" spans="42:74"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</row>
    <row r="264" spans="42:74"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</row>
    <row r="265" spans="42:74"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</row>
    <row r="266" spans="42:74"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</row>
    <row r="267" spans="42:74"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</row>
    <row r="268" spans="42:74"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</row>
    <row r="269" spans="42:74"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</row>
    <row r="270" spans="42:74"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</row>
    <row r="271" spans="42:74"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</row>
    <row r="272" spans="42:74"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</row>
    <row r="273" spans="42:74"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</row>
    <row r="274" spans="42:74"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</row>
    <row r="275" spans="42:74"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</row>
    <row r="276" spans="42:74"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</row>
    <row r="277" spans="42:74"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</row>
    <row r="278" spans="42:74"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</row>
    <row r="279" spans="42:74"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</row>
    <row r="280" spans="42:74"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</row>
    <row r="281" spans="42:74"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</row>
    <row r="282" spans="42:74"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</row>
    <row r="283" spans="42:74"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</row>
    <row r="284" spans="42:74"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</row>
    <row r="285" spans="42:74"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</row>
    <row r="286" spans="42:74"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</row>
    <row r="287" spans="42:74"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</row>
    <row r="288" spans="42:74"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</row>
    <row r="289" spans="42:74"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</row>
    <row r="290" spans="42:74"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</row>
    <row r="291" spans="42:74"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</row>
    <row r="292" spans="42:74"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</row>
    <row r="293" spans="42:74"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</row>
    <row r="294" spans="42:74"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</row>
    <row r="295" spans="42:74"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</row>
    <row r="296" spans="42:74"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</row>
    <row r="297" spans="42:74"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</row>
    <row r="298" spans="42:74"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</row>
    <row r="299" spans="42:74"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</row>
    <row r="300" spans="42:74"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</row>
    <row r="301" spans="42:74"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</row>
    <row r="302" spans="42:74"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</row>
    <row r="303" spans="42:74"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</row>
    <row r="304" spans="42:74"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</row>
    <row r="305" spans="42:74"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</row>
    <row r="306" spans="42:74"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</row>
    <row r="307" spans="42:74"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</row>
  </sheetData>
  <autoFilter ref="A10:CN33">
    <filterColumn colId="5" showButton="0"/>
  </autoFilter>
  <mergeCells count="2">
    <mergeCell ref="F10:G10"/>
    <mergeCell ref="AP8:AQ8"/>
  </mergeCells>
  <printOptions horizontalCentered="1"/>
  <pageMargins left="0.19685039370078741" right="0.19685039370078741" top="0.19685039370078741" bottom="0.19685039370078741" header="0" footer="0"/>
  <pageSetup scale="70" fitToHeight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plantillaEG Enero-Diciembre 202</vt:lpstr>
      <vt:lpstr>174459_Porc_Rec_FORTAM_Rec_trim</vt:lpstr>
      <vt:lpstr>174145-I_EJERC_RECURSOS trim</vt:lpstr>
      <vt:lpstr>174452-I_DEPEND_FINANC sem</vt:lpstr>
      <vt:lpstr>173169 T_Variac_Ing_Disp_Anual</vt:lpstr>
      <vt:lpstr>174458-IAPR anual</vt:lpstr>
      <vt:lpstr>FAIS</vt:lpstr>
      <vt:lpstr>Proyetos FORTAMUN 2022</vt:lpstr>
      <vt:lpstr>Proyectos FAIS Enero-Dic.</vt:lpstr>
      <vt:lpstr>'173169 T_Variac_Ing_Disp_Anual'!Área_de_impresión</vt:lpstr>
      <vt:lpstr>'174145-I_EJERC_RECURSOS trim'!Área_de_impresión</vt:lpstr>
      <vt:lpstr>'174452-I_DEPEND_FINANC sem'!Área_de_impresión</vt:lpstr>
      <vt:lpstr>'174458-IAPR anual'!Área_de_impresión</vt:lpstr>
      <vt:lpstr>'174459_Porc_Rec_FORTAM_Rec_trim'!Área_de_impresión</vt:lpstr>
      <vt:lpstr>FAIS!Área_de_impresión</vt:lpstr>
      <vt:lpstr>'Proyectos FAIS Enero-Dic.'!Área_de_impresión</vt:lpstr>
      <vt:lpstr>'Proyetos FORTAMUN 2022'!Área_de_impresión</vt:lpstr>
      <vt:lpstr>'Proyectos FAIS Enero-Dic.'!Títulos_a_imprimir</vt:lpstr>
      <vt:lpstr>'Proyetos FORTAMUN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roberto paniagua</cp:lastModifiedBy>
  <dcterms:created xsi:type="dcterms:W3CDTF">2024-01-30T20:23:16Z</dcterms:created>
  <dcterms:modified xsi:type="dcterms:W3CDTF">2024-01-30T20:25:18Z</dcterms:modified>
</cp:coreProperties>
</file>