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.R.F.T.           2022\ENERO - DICIEMBRE 2022\"/>
    </mc:Choice>
  </mc:AlternateContent>
  <xr:revisionPtr revIDLastSave="0" documentId="13_ncr:40009_{96ACF006-A6CD-42DA-8D98-177511A28D5C}" xr6:coauthVersionLast="47" xr6:coauthVersionMax="47" xr10:uidLastSave="{00000000-0000-0000-0000-000000000000}"/>
  <bookViews>
    <workbookView xWindow="45" yWindow="0" windowWidth="28590" windowHeight="7245"/>
  </bookViews>
  <sheets>
    <sheet name="plantillaEG Enero-Diciembre 202" sheetId="1" r:id="rId1"/>
    <sheet name="174459_Porc_Rec_FORTAM_Rec_trim" sheetId="2" r:id="rId2"/>
    <sheet name="174145-I_EJERC_RECURSOS trim" sheetId="3" r:id="rId3"/>
    <sheet name="174452-I_DEPEND_FINANC sem" sheetId="4" r:id="rId4"/>
    <sheet name="173169 T_Variac_Ing_Disp_Anual" sheetId="5" r:id="rId5"/>
    <sheet name="174458-IAPR anual" sheetId="6" r:id="rId6"/>
    <sheet name="FAIS" sheetId="7" r:id="rId7"/>
    <sheet name="Proyetos FORTAMUN 2022" sheetId="8" r:id="rId8"/>
    <sheet name="Proyectos FAIS Enero-Dic." sheetId="9" r:id="rId9"/>
  </sheets>
  <definedNames>
    <definedName name="_xlnm._FilterDatabase" localSheetId="8" hidden="1">'Proyectos FAIS Enero-Dic.'!$A$10:$CN$33</definedName>
    <definedName name="_xlnm._FilterDatabase" localSheetId="7" hidden="1">'Proyetos FORTAMUN 2022'!$A$10:$S$11</definedName>
    <definedName name="_xlnm.Print_Area" localSheetId="4">'173169 T_Variac_Ing_Disp_Anual'!$A$1:$I$14</definedName>
    <definedName name="_xlnm.Print_Area" localSheetId="2">'174145-I_EJERC_RECURSOS trim'!$A$1:$H$20</definedName>
    <definedName name="_xlnm.Print_Area" localSheetId="3">'174452-I_DEPEND_FINANC sem'!$A$1:$I$19</definedName>
    <definedName name="_xlnm.Print_Area" localSheetId="5">'174458-IAPR anual'!$A$1:$G$15</definedName>
    <definedName name="_xlnm.Print_Area" localSheetId="1">'174459_Porc_Rec_FORTAM_Rec_trim'!$A$1:$H$19</definedName>
    <definedName name="_xlnm.Print_Area" localSheetId="6">FAIS!$A$1:$H$15</definedName>
    <definedName name="_xlnm.Print_Area" localSheetId="8">'Proyectos FAIS Enero-Dic.'!$B$8:$T$33</definedName>
    <definedName name="_xlnm.Print_Area" localSheetId="7">'Proyetos FORTAMUN 2022'!$B$8:$S$11</definedName>
    <definedName name="_xlnm.Print_Titles" localSheetId="8">'Proyectos FAIS Enero-Dic.'!$10:$10</definedName>
    <definedName name="_xlnm.Print_Titles" localSheetId="7">'Proyetos FORTAMUN 2022'!$10:$10</definedName>
  </definedNames>
  <calcPr calcId="0"/>
</workbook>
</file>

<file path=xl/calcChain.xml><?xml version="1.0" encoding="utf-8"?>
<calcChain xmlns="http://schemas.openxmlformats.org/spreadsheetml/2006/main">
  <c r="AR8" i="9" l="1"/>
  <c r="I9" i="9"/>
  <c r="N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AR9" i="9"/>
  <c r="AS9" i="9"/>
  <c r="AT9" i="9"/>
  <c r="AU9" i="9"/>
  <c r="AV9" i="9"/>
  <c r="AW9" i="9"/>
  <c r="AX9" i="9"/>
  <c r="AY9" i="9"/>
  <c r="AZ9" i="9"/>
  <c r="BA9" i="9"/>
  <c r="BB9" i="9"/>
  <c r="BC9" i="9"/>
  <c r="BD9" i="9"/>
  <c r="BE9" i="9"/>
  <c r="BF9" i="9"/>
  <c r="BG9" i="9"/>
  <c r="BH9" i="9"/>
  <c r="BI9" i="9"/>
  <c r="BJ9" i="9"/>
  <c r="BK9" i="9"/>
  <c r="BL9" i="9"/>
  <c r="BM9" i="9"/>
  <c r="BN9" i="9"/>
  <c r="BO9" i="9"/>
  <c r="BP9" i="9"/>
  <c r="BQ9" i="9"/>
  <c r="BR9" i="9"/>
  <c r="BS9" i="9"/>
  <c r="BT9" i="9"/>
  <c r="BU9" i="9"/>
  <c r="BV9" i="9"/>
  <c r="BW9" i="9"/>
  <c r="BX9" i="9"/>
  <c r="BY9" i="9"/>
  <c r="BZ9" i="9"/>
  <c r="CA9" i="9"/>
  <c r="CB9" i="9"/>
  <c r="CC9" i="9"/>
  <c r="CD9" i="9"/>
  <c r="CE9" i="9"/>
  <c r="CF9" i="9"/>
  <c r="CG9" i="9"/>
  <c r="CH9" i="9"/>
  <c r="CI9" i="9"/>
  <c r="S11" i="9"/>
  <c r="Q11" i="9" s="1"/>
  <c r="T11" i="9"/>
  <c r="CN11" i="9"/>
  <c r="L12" i="9"/>
  <c r="L9" i="9" s="1"/>
  <c r="M12" i="9"/>
  <c r="M9" i="9" s="1"/>
  <c r="Q12" i="9"/>
  <c r="S12" i="9"/>
  <c r="T12" i="9"/>
  <c r="CN12" i="9"/>
  <c r="Q13" i="9"/>
  <c r="S13" i="9"/>
  <c r="T13" i="9"/>
  <c r="T9" i="9" s="1"/>
  <c r="CN13" i="9"/>
  <c r="Q14" i="9"/>
  <c r="S14" i="9"/>
  <c r="T14" i="9"/>
  <c r="CN14" i="9"/>
  <c r="Q15" i="9"/>
  <c r="S15" i="9"/>
  <c r="T15" i="9"/>
  <c r="CN15" i="9"/>
  <c r="Q16" i="9"/>
  <c r="S16" i="9"/>
  <c r="T16" i="9"/>
  <c r="CN16" i="9"/>
  <c r="Q17" i="9"/>
  <c r="S17" i="9"/>
  <c r="T17" i="9"/>
  <c r="CN17" i="9"/>
  <c r="Q18" i="9"/>
  <c r="S18" i="9"/>
  <c r="T18" i="9"/>
  <c r="CN18" i="9"/>
  <c r="Q19" i="9"/>
  <c r="S19" i="9"/>
  <c r="T19" i="9"/>
  <c r="CN19" i="9"/>
  <c r="Q20" i="9"/>
  <c r="S20" i="9"/>
  <c r="T20" i="9"/>
  <c r="CN20" i="9"/>
  <c r="Q21" i="9"/>
  <c r="S21" i="9"/>
  <c r="T21" i="9"/>
  <c r="CN21" i="9"/>
  <c r="Q22" i="9"/>
  <c r="S22" i="9"/>
  <c r="T22" i="9"/>
  <c r="CN22" i="9"/>
  <c r="Q23" i="9"/>
  <c r="S23" i="9"/>
  <c r="T23" i="9"/>
  <c r="CN23" i="9"/>
  <c r="Q24" i="9"/>
  <c r="S24" i="9"/>
  <c r="T24" i="9"/>
  <c r="CN24" i="9"/>
  <c r="Q25" i="9"/>
  <c r="S25" i="9"/>
  <c r="T25" i="9"/>
  <c r="CN25" i="9"/>
  <c r="Q26" i="9"/>
  <c r="S26" i="9"/>
  <c r="T26" i="9"/>
  <c r="CN26" i="9"/>
  <c r="Q27" i="9"/>
  <c r="S27" i="9"/>
  <c r="T27" i="9"/>
  <c r="CN27" i="9"/>
  <c r="Q28" i="9"/>
  <c r="S28" i="9"/>
  <c r="T28" i="9"/>
  <c r="CN28" i="9"/>
  <c r="Q29" i="9"/>
  <c r="S29" i="9"/>
  <c r="T29" i="9"/>
  <c r="CN29" i="9"/>
  <c r="Q30" i="9"/>
  <c r="S30" i="9"/>
  <c r="T30" i="9"/>
  <c r="CN30" i="9"/>
  <c r="Q31" i="9"/>
  <c r="S31" i="9"/>
  <c r="T31" i="9"/>
  <c r="CN31" i="9"/>
  <c r="Q32" i="9"/>
  <c r="S32" i="9"/>
  <c r="T32" i="9"/>
  <c r="CN32" i="9"/>
  <c r="J33" i="9"/>
  <c r="J9" i="9" s="1"/>
  <c r="K39" i="9" s="1"/>
  <c r="K33" i="9"/>
  <c r="K9" i="9" s="1"/>
  <c r="L33" i="9"/>
  <c r="M33" i="9"/>
  <c r="T33" i="9"/>
  <c r="CN33" i="9"/>
  <c r="I9" i="8"/>
  <c r="J9" i="8"/>
  <c r="K9" i="8"/>
  <c r="L9" i="8"/>
  <c r="M9" i="8"/>
  <c r="N9" i="8"/>
  <c r="S11" i="8"/>
  <c r="Q11" i="8" s="1"/>
  <c r="S12" i="8"/>
  <c r="Q12" i="8" s="1"/>
  <c r="Q13" i="8"/>
  <c r="S13" i="8"/>
  <c r="S14" i="8"/>
  <c r="Q14" i="8" s="1"/>
  <c r="S15" i="8"/>
  <c r="Q15" i="8" s="1"/>
  <c r="S16" i="8"/>
  <c r="Q16" i="8" s="1"/>
  <c r="Q17" i="8"/>
  <c r="S17" i="8"/>
  <c r="S18" i="8"/>
  <c r="Q18" i="8" s="1"/>
  <c r="D8" i="7"/>
  <c r="D14" i="7" s="1"/>
  <c r="D9" i="7"/>
  <c r="D10" i="7"/>
  <c r="K11" i="7"/>
  <c r="B14" i="7"/>
  <c r="C14" i="7"/>
  <c r="E14" i="7" s="1"/>
  <c r="B8" i="6"/>
  <c r="B7" i="6" s="1"/>
  <c r="E8" i="6"/>
  <c r="E7" i="6" s="1"/>
  <c r="D8" i="5"/>
  <c r="H8" i="5"/>
  <c r="E13" i="5"/>
  <c r="D8" i="4"/>
  <c r="H8" i="4"/>
  <c r="B17" i="4"/>
  <c r="E17" i="4" s="1"/>
  <c r="E18" i="4"/>
  <c r="C20" i="4"/>
  <c r="C9" i="3"/>
  <c r="G9" i="3"/>
  <c r="D16" i="3"/>
  <c r="A17" i="3"/>
  <c r="D17" i="3"/>
  <c r="A18" i="3"/>
  <c r="D18" i="3" s="1"/>
  <c r="A19" i="3"/>
  <c r="D19" i="3" s="1"/>
  <c r="C9" i="2"/>
  <c r="G9" i="2"/>
  <c r="D16" i="2"/>
  <c r="A17" i="2"/>
  <c r="D17" i="2" s="1"/>
  <c r="A18" i="2"/>
  <c r="D18" i="2" s="1"/>
  <c r="A19" i="2"/>
  <c r="D19" i="2"/>
  <c r="S33" i="9" l="1"/>
  <c r="Q33" i="9" s="1"/>
  <c r="F8" i="6"/>
  <c r="C8" i="6"/>
</calcChain>
</file>

<file path=xl/comments1.xml><?xml version="1.0" encoding="utf-8"?>
<comments xmlns="http://schemas.openxmlformats.org/spreadsheetml/2006/main">
  <authors>
    <author>PRESUPUESTOS</author>
  </authors>
  <commentList>
    <comment ref="J33" authorId="0" shapeId="0">
      <text>
        <r>
          <rPr>
            <b/>
            <sz val="9"/>
            <color indexed="81"/>
            <rFont val="Tahoma"/>
            <charset val="1"/>
          </rPr>
          <t>PRESUPUESTOS:</t>
        </r>
        <r>
          <rPr>
            <sz val="9"/>
            <color indexed="81"/>
            <rFont val="Tahoma"/>
            <charset val="1"/>
          </rPr>
          <t xml:space="preserve">
Se suman los .12 para ajustar Vs. Ministrado de la SHCP.
</t>
        </r>
      </text>
    </comment>
    <comment ref="K33" authorId="0" shapeId="0">
      <text>
        <r>
          <rPr>
            <b/>
            <sz val="9"/>
            <color indexed="81"/>
            <rFont val="Tahoma"/>
            <charset val="1"/>
          </rPr>
          <t>PRESUPUESTOS:</t>
        </r>
        <r>
          <rPr>
            <sz val="9"/>
            <color indexed="81"/>
            <rFont val="Tahoma"/>
            <charset val="1"/>
          </rPr>
          <t xml:space="preserve">
Se suman los .12 para ajustar Vs. Ministrado de la SHCP.
</t>
        </r>
      </text>
    </comment>
  </commentList>
</comments>
</file>

<file path=xl/sharedStrings.xml><?xml version="1.0" encoding="utf-8"?>
<sst xmlns="http://schemas.openxmlformats.org/spreadsheetml/2006/main" count="743" uniqueCount="291">
  <si>
    <t>Entidad</t>
  </si>
  <si>
    <t>Municipio</t>
  </si>
  <si>
    <t>Tipo de Registro</t>
  </si>
  <si>
    <t>Ciclo de Recurso</t>
  </si>
  <si>
    <t>Tipo de Recurso</t>
  </si>
  <si>
    <t>Clave Ramo</t>
  </si>
  <si>
    <t>Modalidad</t>
  </si>
  <si>
    <t>Pograma presupuestario</t>
  </si>
  <si>
    <t>Programa Fondo Convenio - Especifico</t>
  </si>
  <si>
    <t>Institucion Ejecutora</t>
  </si>
  <si>
    <t>Rendimiento Financiero</t>
  </si>
  <si>
    <t>Reintegro</t>
  </si>
  <si>
    <t>Tipo de Gasto</t>
  </si>
  <si>
    <t>Partida</t>
  </si>
  <si>
    <t>Aprobado</t>
  </si>
  <si>
    <t>Modificado</t>
  </si>
  <si>
    <t>Recaudado(Ministrado)</t>
  </si>
  <si>
    <t>Comprometido</t>
  </si>
  <si>
    <t>Devengado</t>
  </si>
  <si>
    <t>Ejercido</t>
  </si>
  <si>
    <t>Pagado</t>
  </si>
  <si>
    <t>Contratos</t>
  </si>
  <si>
    <t>Proyectos</t>
  </si>
  <si>
    <t>Observaciones</t>
  </si>
  <si>
    <t>I</t>
  </si>
  <si>
    <t>FAIS Municipal y de las Demarcaciones Territoriales del Distrito Federal</t>
  </si>
  <si>
    <t xml:space="preserve">  -    </t>
  </si>
  <si>
    <t>Cuenta con interés de $990,721.61</t>
  </si>
  <si>
    <t>Cuenta con interés de $285,508.60</t>
  </si>
  <si>
    <t>FORTAMUN</t>
  </si>
  <si>
    <t>Cuenta con interés de $1,072,653.00</t>
  </si>
  <si>
    <t>Cuenta con interés de $700,000.00</t>
  </si>
  <si>
    <t>Cuenta con interés de $314,710.09</t>
  </si>
  <si>
    <t>cuarto</t>
  </si>
  <si>
    <t>tercero</t>
  </si>
  <si>
    <t>segundo</t>
  </si>
  <si>
    <t>primero</t>
  </si>
  <si>
    <t>Meta</t>
  </si>
  <si>
    <t>período</t>
  </si>
  <si>
    <t>denominador</t>
  </si>
  <si>
    <t>numerador</t>
  </si>
  <si>
    <t>Los datos son acumulados al periodo que se reporta.</t>
  </si>
  <si>
    <t>(Recursos transferidos del FORTAMUN al municipio o demarcación territorial de la Cuidad de México/ Monto anual aprobado del FORTAMUN en el municipio o demarcación territorial de la Ciudad de México )*100</t>
  </si>
  <si>
    <t>(6)-(3)</t>
  </si>
  <si>
    <t>(5)</t>
  </si>
  <si>
    <t>(4)</t>
  </si>
  <si>
    <t>(1)</t>
  </si>
  <si>
    <t>Diferencia</t>
  </si>
  <si>
    <t>(6)=(4/5)*100</t>
  </si>
  <si>
    <t>Monto anual aprobado del FORTAMUN DF</t>
  </si>
  <si>
    <t>Gasto ejercido</t>
  </si>
  <si>
    <t>(3)=(1/2)*100</t>
  </si>
  <si>
    <t>Meta Alcanzada (Cifras en pesos)</t>
  </si>
  <si>
    <t>Meta Planeada (Cifras en pesos)</t>
  </si>
  <si>
    <t>Frecuencia de medición: Trimestral</t>
  </si>
  <si>
    <t>Porcentaje de recursos FORTAMUN recibidos por municipios y demarcaciones territoriales de la Ciudad de México</t>
  </si>
  <si>
    <t>FORTAMUN DF</t>
  </si>
  <si>
    <t>Id    174459</t>
  </si>
  <si>
    <t>ENERO - DICIEMBRE  2022</t>
  </si>
  <si>
    <t>AZCAPOTZALCO</t>
  </si>
  <si>
    <t>Mide el porcentaje  del gasto ejercido, respecto al monto total aprobado de FORTAMUN DF al municipio o demarcación territorial.</t>
  </si>
  <si>
    <t>(Gasto ejercido del FORTAMUN DF por el municipio o demarcación territorial / Monto anual aprobado del FORTAMUN DF al municipio o demarcación territorial)*100.</t>
  </si>
  <si>
    <t>Índice en el Ejercicio de Recursos</t>
  </si>
  <si>
    <t>Id    174145</t>
  </si>
  <si>
    <t>meta</t>
  </si>
  <si>
    <t>DENOMINADOR</t>
  </si>
  <si>
    <t>NUMERADOR</t>
  </si>
  <si>
    <t>El indicador se lee de la siguiente forma: con cuántos pesos de FORTAMUN DF cuenta el municipio o demarcación territorial, por cada peso por concepto de ingresos por recaudación. Permite establecer si a pesar de contar con fuentes seguras de origen federal, el municipio implanta una política recaudatoria activa para complementar sus ingresos disponibles y expandir el gasto público para beneficio de sus habitantes.</t>
  </si>
  <si>
    <t xml:space="preserve">Mide la evolución de la dependencia financiera municipal o de la demarcación territorial, expresada como la importancia relativa del FORTAMUN DF en los ingresos propios. </t>
  </si>
  <si>
    <r>
      <rPr>
        <vertAlign val="superscript"/>
        <sz val="10"/>
        <color indexed="8"/>
        <rFont val="Adobe Caslon Pro"/>
        <family val="1"/>
      </rPr>
      <t>1_/</t>
    </r>
    <r>
      <rPr>
        <sz val="10"/>
        <color indexed="8"/>
        <rFont val="Adobe Caslon Pro"/>
        <family val="1"/>
      </rPr>
      <t xml:space="preserve"> Ingresos propios incluye impuestos por predial, nóminas y otros impuestos; y Otros como derechos, productos y aprovechamientos.</t>
    </r>
  </si>
  <si>
    <t>(Recursos ministrados del FORTAMUN DF al municipio o demarcación territorial / Ingresos propios registrados por el municipio o demarcación territorial del Distrito Federal)</t>
  </si>
  <si>
    <t>(2)</t>
  </si>
  <si>
    <t>(6)=(4/5)</t>
  </si>
  <si>
    <r>
      <t xml:space="preserve">Ingresos Propios Municipales </t>
    </r>
    <r>
      <rPr>
        <b/>
        <vertAlign val="superscript"/>
        <sz val="10"/>
        <color indexed="9"/>
        <rFont val="Adobe Caslon Pro"/>
        <family val="1"/>
      </rPr>
      <t>1_/</t>
    </r>
  </si>
  <si>
    <t>Recursos ministrados del FORTAMUN DF al municipio o demarcación</t>
  </si>
  <si>
    <t>(3)=(1/2)</t>
  </si>
  <si>
    <r>
      <t xml:space="preserve">Frecuencia de medición: </t>
    </r>
    <r>
      <rPr>
        <b/>
        <sz val="18"/>
        <color indexed="8"/>
        <rFont val="Adobe Caslon Pro"/>
      </rPr>
      <t>Semestral</t>
    </r>
  </si>
  <si>
    <t>Índice de Dependencia Financiera</t>
  </si>
  <si>
    <t>Anual</t>
  </si>
  <si>
    <t>[(Ingreso disponible municipal o de la demarcación territorial de la Ciudad de México en el año t / Ingreso disponible municipal o de la demarcación territorial de la Ciudad de México del año t-1)-1]*100</t>
  </si>
  <si>
    <r>
      <t xml:space="preserve">Frecuencia de medición: </t>
    </r>
    <r>
      <rPr>
        <b/>
        <sz val="18"/>
        <color indexed="8"/>
        <rFont val="Adobe Caslon Pro"/>
      </rPr>
      <t>ANUAL</t>
    </r>
  </si>
  <si>
    <t>Tasa de variación del ingreso disponible del municipio o demarcación territorial de la Ciudad de México</t>
  </si>
  <si>
    <t>Mide la aplicación prioritaria de recursos del fondo, conforme a lo dispuesto en la Ley de Coordinación Fiscal (LCF) y de acuerdo con el gasto que representa mayores beneficios para la población, basandose en la expectativa de registrar un incremento en el gasto para los destinos prioritarios establecidos en la LCF y requerimientos relevantes identificados por los municipios.</t>
  </si>
  <si>
    <r>
      <rPr>
        <b/>
        <sz val="10"/>
        <color indexed="8"/>
        <rFont val="Adobe Caslon Pro"/>
        <family val="1"/>
      </rPr>
      <t xml:space="preserve">((Gasto ejercido en Obligaciones Financieras + Gasto ejercido en Pago por Derechos de Agua + Gasto ejercido en Seguridad Pública + Gasto ejercido en Inversión) / (Gasto total ejercido del FORTAMUN DF)) * 100.
</t>
    </r>
    <r>
      <rPr>
        <sz val="10"/>
        <color indexed="8"/>
        <rFont val="Adobe Caslon Pro"/>
        <family val="1"/>
      </rPr>
      <t>1_/</t>
    </r>
    <r>
      <rPr>
        <b/>
        <sz val="10"/>
        <color indexed="8"/>
        <rFont val="Adobe Caslon Pro"/>
        <family val="1"/>
      </rPr>
      <t xml:space="preserve"> </t>
    </r>
    <r>
      <rPr>
        <sz val="10"/>
        <color indexed="8"/>
        <rFont val="Adobe Caslon Pro"/>
        <family val="1"/>
      </rPr>
      <t xml:space="preserve">El Gasto Ejercido en Obligaciones Financieras incluye servicio de la deuda (amortización más intereses) y gasto devengado no pagado, corriente o de capital, y servicios personales de áreas prioritarias en los sectores de educación, salud y seguridad pública: maestros, médicos, paramédicos, enfermeras y policías -se refiere a los sueldos pagados-).
 </t>
    </r>
  </si>
  <si>
    <t>Otros requerimientos</t>
  </si>
  <si>
    <t xml:space="preserve">Inversión </t>
  </si>
  <si>
    <t>Seguridad pública 3381</t>
  </si>
  <si>
    <t>Pagos por derechos de agua 3131</t>
  </si>
  <si>
    <r>
      <t xml:space="preserve">Obligaciones financieras </t>
    </r>
    <r>
      <rPr>
        <vertAlign val="superscript"/>
        <sz val="10"/>
        <color indexed="8"/>
        <rFont val="Adobe Caslon Pro"/>
        <family val="1"/>
      </rPr>
      <t>1_/</t>
    </r>
  </si>
  <si>
    <t>Destinos Prioritarios</t>
  </si>
  <si>
    <t>Gasto total ejercido del FORTAMUN DF</t>
  </si>
  <si>
    <t>% de recursos aplicados</t>
  </si>
  <si>
    <t>Total ejercidos</t>
  </si>
  <si>
    <t>Concepto</t>
  </si>
  <si>
    <r>
      <t xml:space="preserve">Frecuencia de medición: </t>
    </r>
    <r>
      <rPr>
        <b/>
        <sz val="16"/>
        <color indexed="8"/>
        <rFont val="Adobe Caslon Pro"/>
      </rPr>
      <t>ANUAL</t>
    </r>
  </si>
  <si>
    <t>Índice de Aplicación Prioritaria de Recursos</t>
  </si>
  <si>
    <t>Id    174458</t>
  </si>
  <si>
    <t>Proyectos de Contribución Directa Registrados en la MIDS</t>
  </si>
  <si>
    <t>Otros Proyectos Registrados en las MIDS</t>
  </si>
  <si>
    <t>OTROS</t>
  </si>
  <si>
    <t>Proyectos Complementarios Registrados en las MIDS</t>
  </si>
  <si>
    <t>DIRECTA</t>
  </si>
  <si>
    <t>( 3 ) = ( 1 / 2)*100</t>
  </si>
  <si>
    <r>
      <t xml:space="preserve">i </t>
    </r>
    <r>
      <rPr>
        <b/>
        <vertAlign val="superscript"/>
        <sz val="10"/>
        <color indexed="9"/>
        <rFont val="Adobe Caslon Pro"/>
        <family val="1"/>
      </rPr>
      <t>1_/</t>
    </r>
  </si>
  <si>
    <t xml:space="preserve">COMPLEMENTARIOS </t>
  </si>
  <si>
    <t>Denominador</t>
  </si>
  <si>
    <t>Numerador</t>
  </si>
  <si>
    <t>Proyección</t>
  </si>
  <si>
    <t>PROYECTOS</t>
  </si>
  <si>
    <t>FAIS</t>
  </si>
  <si>
    <t xml:space="preserve"> </t>
  </si>
  <si>
    <t>OK</t>
  </si>
  <si>
    <t>AA/DGODUyS/AD/049/2022</t>
  </si>
  <si>
    <t xml:space="preserve">Aplicación de Pintura en Infraestructura Educativa.
</t>
  </si>
  <si>
    <t>022NR1279</t>
  </si>
  <si>
    <t>TMP_DIF220402200786</t>
  </si>
  <si>
    <t>AA/DGODUyS/AD/048/2022</t>
  </si>
  <si>
    <t>Construcción de oficinas de la Dirección Ejecutiva de Seguimiento de Unidades Habitacionales.</t>
  </si>
  <si>
    <t>O22NR1276</t>
  </si>
  <si>
    <t>TMP_DIF220402200670</t>
  </si>
  <si>
    <t>DGAF/DCCM/AD/253/2022</t>
  </si>
  <si>
    <t>Adquisición de Validador de Boletos de Estacionamiento.</t>
  </si>
  <si>
    <t>A22NR0686</t>
  </si>
  <si>
    <t>TMP_DIF220402201182</t>
  </si>
  <si>
    <t>DGAF/DCCM/AD/245/2022</t>
  </si>
  <si>
    <t>Adquisición de Patrullas</t>
  </si>
  <si>
    <t>A22NR0684</t>
  </si>
  <si>
    <t>TMP_DIF220402201738</t>
  </si>
  <si>
    <t>DGAF/DCCM/AD/139/2022</t>
  </si>
  <si>
    <t>Adquisición de Equipos de Aire acondicionado para oficinas.</t>
  </si>
  <si>
    <t>A22NR0683</t>
  </si>
  <si>
    <t>TMP_DIF220402201325</t>
  </si>
  <si>
    <t>DGAF/DCCM/AD/142/2022</t>
  </si>
  <si>
    <t xml:space="preserve">DGAF/DCCM/ADC/255/2022                   </t>
  </si>
  <si>
    <t>Adquisición de Maquinaria, Equipo de Construcción e Industrial.</t>
  </si>
  <si>
    <t>A22NR0682</t>
  </si>
  <si>
    <t>TMP_DIF220402201217</t>
  </si>
  <si>
    <t>DGAF/DCCM/ADc/092/2022</t>
  </si>
  <si>
    <t>PULVERIZADOR HIDRÁULICO CON MOTOR B43 DE 16 CC. ENTREGA MÁXIMA DE PINTURA CON MOTOR A GASOLINA 1.5 GPM. TAMAÑO MÁXIMO DE BOQUILLA A UNA PISTOLA 038”, DOS PISTOLAS .38”, DOS PISTOLAS .028”.</t>
  </si>
  <si>
    <t>A22NR0566</t>
  </si>
  <si>
    <t>DIF220302138321</t>
  </si>
  <si>
    <t>DGAF/DCCM/AD/119/2022</t>
  </si>
  <si>
    <t>DGAF/DCCM/AD/079/2022</t>
  </si>
  <si>
    <t>AGUA POTABLE</t>
  </si>
  <si>
    <t>CONTRATO DE ADQUISICIÓN DE “LICENCIA DE SEGURIDAD PERIMETRAL (FIREWALL)” QUE SERÁ PARA DAR SEGURIDAD A LA RED INFORMÁTICA DE LA ALCALDÍA.</t>
  </si>
  <si>
    <t>A22NR0115</t>
  </si>
  <si>
    <t>DIF220202100352</t>
  </si>
  <si>
    <t>META TOTAL</t>
  </si>
  <si>
    <t>META AVANCE</t>
  </si>
  <si>
    <t>fotos</t>
  </si>
  <si>
    <t>contrato</t>
  </si>
  <si>
    <t>EJERCIDO</t>
  </si>
  <si>
    <t>DEVENGADO</t>
  </si>
  <si>
    <t>COMPROMETIDO</t>
  </si>
  <si>
    <t>Programado ENERO-SEPTIEMBRE 2022</t>
  </si>
  <si>
    <t>MODIFICADO</t>
  </si>
  <si>
    <t>ORIGINAL</t>
  </si>
  <si>
    <t>METAS ADECUADAS</t>
  </si>
  <si>
    <t>TIPO DE PROYECTO</t>
  </si>
  <si>
    <t>ADECUACIÓN PROPUESTA</t>
  </si>
  <si>
    <t>FOLIO</t>
  </si>
  <si>
    <t>No.</t>
  </si>
  <si>
    <t xml:space="preserve">PROYECTOS FORTAMUN 2022   </t>
  </si>
  <si>
    <t>AA/DGO/LP/026/2022</t>
  </si>
  <si>
    <t>AA/DGO/LP/025/2022</t>
  </si>
  <si>
    <t>AA/DGO/LP/023/2022</t>
  </si>
  <si>
    <t>AA/DGO/LP/022/2022</t>
  </si>
  <si>
    <t>AA/DGO/LP/021/2022</t>
  </si>
  <si>
    <t>AA/DGO/LP/020/2022</t>
  </si>
  <si>
    <t>AA/DGO/LP/019/2022</t>
  </si>
  <si>
    <t>57131</t>
  </si>
  <si>
    <t>REHABILITACIÓN DE LA SUPERFICIE DE RODAMIENTO EN CALLE FEDERICO DÁVALOS ENTRE CALLE MANUEL SALAZAR Y CALLE RAFAEL ALDUCÍN, PUEBLO SAN JUAN TLIHUACA - 57131</t>
  </si>
  <si>
    <t>DIF220202075508</t>
  </si>
  <si>
    <t>COMPLEMENTARIA</t>
  </si>
  <si>
    <t>PAVIMENTO</t>
  </si>
  <si>
    <t>REHABILITACIÓN DE LA SUPERFICIE DE RODAMIENTO EN CALLE FEDERICO DÁVALOS ENTRE CALLE MANUEL SALAZAR Y CALLE RAFAEL ALDUCÍN, PUEBLO SAN JUAN TLIHUACA</t>
  </si>
  <si>
    <t>57127</t>
  </si>
  <si>
    <t>REHABILITACIÓN DE LA SUPERFICIE DE RODAMIENTO EN CALLE JESÚS CAPISTRÁN ENTRE CALLE GRAL. JOAQUIN AMARO Y CALLE FRANCISCO SÁNCHEZ Y CALLE EMILIANO ZAPATA DE CALLE FRANCISCO SÁNCHEZ A FONDO DE LA CALLE, COL. SAN PEDRO XALPA - 57127</t>
  </si>
  <si>
    <t>DIF220202075507</t>
  </si>
  <si>
    <t>REHABILITACIÓN DE LA SUPERFICIE DE RODAMIENTO EN CALLE JESÚS CAPISTRÁN ENTRE CALLE JOAQUIN AMARO Y CALLE FRANCISCO SÁNCHEZ Y CALLE EMILIANO ZAPATA DE CALLE FRANCISCO SÁNCHEZ A FONDO DE LA CALLE, COL. SAN PEDRO XALPA</t>
  </si>
  <si>
    <t>57106</t>
  </si>
  <si>
    <t>REHABILITACIÓN DE LA INFRAESTRUCTURA DE LA RED DE DRENAJE SANITARIO EN CALLE FEDERICO DÁVALOS ENTRE CALLE MANUEL SALAZAR Y CALLE RAFAEL ALDUCÍN, PUEBLO SAN JUAN TLIHUACA - 57106</t>
  </si>
  <si>
    <t>DIF220202075503</t>
  </si>
  <si>
    <t>DRENAJE</t>
  </si>
  <si>
    <t>REHABILITACIÓN DE LA INFRAESTRUCTURA DE LA RED DE DRENAJE SANITARIO EN CALLE FEDERICO DÁVALOS ENTRE CALLE MANUEL SALAZAR Y CALLE RAFAEL ALDUCÍN, PUEBLO SAN JUAN TLIHUACA</t>
  </si>
  <si>
    <t>57092</t>
  </si>
  <si>
    <t>REHABILITACIÓN DE LA INFRAESTRUCTURA DE LA RED DE DRENAJE EN CALLE JESÚS CAPISTRÁN ENTRE CALLE ADRÍAN CASTREJÓN Y CALLE FRANCISCO SÁNCHEZ, COL. SAN PEDRO XALPA. - 57092</t>
  </si>
  <si>
    <t>DIF220202075500</t>
  </si>
  <si>
    <t>REHABILITACIÓN DE LA INFRAESTRUCTURA DE LA RED DE DRENAJE EN CALLE JESÚS CAPISTRÁN ENTRE CALLE JOAQUÍN AMARO Y CALLE FRANCISCO SÁNCHEZ, COL. SAN PEDRO XALPA.</t>
  </si>
  <si>
    <t>56859</t>
  </si>
  <si>
    <t>REHABILITACIÓN DE LA INFRAESTRUCTURA DE LA RED DE AGUA POTABLE EN CALLE FEDERICO DÁVALOS ENTRE CALLE MANUEL SALAZAR Y CALLE RAFAEL ALDUCÍN, PUEBLO SAN JUAN TLIHUACA - 56859</t>
  </si>
  <si>
    <t>DIF220202075469</t>
  </si>
  <si>
    <t>REHABILITACIÓN DE LA INFRAESTRUCTURA DE LA RED DE AGUA POTABLE EN CALLE FEDERICO DÁVALOS ENTRE CALLE MANUEL SALAZAR Y CALLE RAFAEL ALDUCÍN, PUEBLO SAN JUAN TLIHUACA</t>
  </si>
  <si>
    <t>56820</t>
  </si>
  <si>
    <t>REHABILITACIÓN DE LA INFRAESTRUCTURA DE LA RED DE AGUA POTABLE EN CALLE JESÚS CAPISTRÁN ENTRE CALZADA DE LAS ARMAS Y CALLE FRANCISCO SÁNCHEZ Y CALLE EMILIANO ZAPATA DE CALLE FRANCISCO SÁNCHEZ A FONDO DE LA CALLE, COL. SAN PEDRO XALPA. - 56820</t>
  </si>
  <si>
    <t>DIF220202075464</t>
  </si>
  <si>
    <t>REHABILITACIÓN DE LA INFRAESTRUCTURA DE LA RED DE AGUA POTABLE EN CALLE JESÚS CAPISTRÁN ENTRE CALZADA DE LAS ARMAS Y CALLE FRANCISCO SÁNCHEZ Y CALLE EMILIANO ZAPATA DE CALLE FRANCISCO SÁNCHEZ A FONDO DE LA CALLE, COL. SAN PEDRO XALPA.</t>
  </si>
  <si>
    <t>56626</t>
  </si>
  <si>
    <t>REHABILITACION DE LA INFRAESTRUCTURA DE LA RED DE DRENAJE EN 3RA. CDA. AMANTECATL, 3ER. CALLEJÓN GALEANA E INTERCONEXIÓN A RED GENERAL DE GALEANA CON CAMPO CANTEMOC, COL. SAN MIGUEL AMANTLA - 56626</t>
  </si>
  <si>
    <t>DIF220202075446</t>
  </si>
  <si>
    <t>REHABILITACION DE LA INFRAESTRUCTURA DE LA RED DE DRENAJE EN 3RA. CDA. AMANTECATL, 3ER. CALLEJÓN GALEANA E INTERCONEXIÓN A RED GENERAL DE GALEANA CON CAMPO CANTEMOC, COL. SAN MIGUEL AMANTLA</t>
  </si>
  <si>
    <t>33906</t>
  </si>
  <si>
    <t>333 Servicios de Consultoria Administrativa, Procesos, Técnica y en TIC - 33906</t>
  </si>
  <si>
    <t>DIF220202071946</t>
  </si>
  <si>
    <t>otros</t>
  </si>
  <si>
    <t>SERVICIO INTEGRAL DE APOYO PROFESIONAL PARA LA EVALUACIÓN DEL FONDO DE APORTACIONES PARA LA INFRAESTRUCTURA SOCIAL (FAIS)</t>
  </si>
  <si>
    <t>33889</t>
  </si>
  <si>
    <t>REHABILITACIÓN DE LA SUPERFICIE DE RODAMIENTO EN AV. MIGUEL HIDALGO ENTRE AV. DE LAS GRANJAS Y CALLE EL ROSARIO, COLONIAS SANTA BÁRBARA Y SANTA CATARINA - 33889</t>
  </si>
  <si>
    <t>DIF220202071941</t>
  </si>
  <si>
    <t>REHABILITACIÓN DE LA SUPERFICIE DE RODAMIENTO EN AV. MIGUEL HIDALGO ENTRE AV. DE LAS GRANJAS Y CALLE EL ROSARIO, COLONIAS SANTA BÁRBARA Y SANTA CATARINA</t>
  </si>
  <si>
    <t>33885</t>
  </si>
  <si>
    <t>REHABILITACIÓN DE LA SUPERFICIE DE RODAMIENTO DE LA CALLE SANTA CRUZ ATENCO, ENTRE CALLE MAR DEL NORTE Y NICHO RELIGIOSO, COL. SAN ALVARO - 33885</t>
  </si>
  <si>
    <t>DIF220202071939</t>
  </si>
  <si>
    <t>REHABILITACIÓN DE LA SUPERFICIE DE RODAMIENTO DE LA CALLE SANTA CRUZ ATENCO, ENTRE CALLE MAR DEL NORTE Y NICHO RELIGIOSO, COL. SAN ALVARO</t>
  </si>
  <si>
    <t>33847</t>
  </si>
  <si>
    <t>REHABILITACIÓN DE LA SUPERFCIE DE RODAMIENTO EN CALLE SAN SEBASTIÁN ENTRE CALLE CONFITERA Y CALLE 2, COL. SAN SEBASTIÁN. - 33847</t>
  </si>
  <si>
    <t>DIF220202071924</t>
  </si>
  <si>
    <t>REHABILITACIÓN DE LA SUPERFCIE DE RODAMIENTO EN CALLE SAN SEBASTIÁN ENTRE CALLE CONFITERA Y CALLE 2, COL. SAN SEBASTIÁN.</t>
  </si>
  <si>
    <t>33834</t>
  </si>
  <si>
    <t>REHABILITACIÓN DE LA INFRAESTRUCTURA DE LA RED DE DRENAJE SANITARIO EN CDA. SANTA CRUZ ATENCO, COL. SAN ALVARO - 33834</t>
  </si>
  <si>
    <t>DIF220202071919</t>
  </si>
  <si>
    <t>REHABILITACIÓN DE LA INFRAESTRUCTURA DE LA RED DE DRENAJE EN CALLE  SANTA CRUZ ATENCO, ENTRE CALLE MAR DEL NORTE Y NICHO RELIGIOSO, COL. SAN ALVARO</t>
  </si>
  <si>
    <t>33830</t>
  </si>
  <si>
    <t>REHABILITACIÓN DE LA INFRAESTRUCTURA DE LA RED DE DRENAJE EN CALLE SAN SEBASTIÁN ENTRE CALLE CONFITERA Y CALLE 2, COL. SAN SEBASTIÁN. - 33830</t>
  </si>
  <si>
    <t>DIF220202071915</t>
  </si>
  <si>
    <t>REHABILITACIÓN DE LA INFRAESTRUCTURA DE LA RED DE DRENAJE EN CALLE SAN SEBASTIÁN ENTRE CALLE CONFITERA Y CALLE 2, COL. SAN SEBASTIÁN.</t>
  </si>
  <si>
    <t>33761</t>
  </si>
  <si>
    <t>REHABILITACIÓN DE LA INFRAESTRUCTURA DE LA RED DE AGUA POTABLE EN CDA. SANTA CRUZ ATENCO, COL. SAN ÁLVARO - 33761</t>
  </si>
  <si>
    <t>DIF220202071891</t>
  </si>
  <si>
    <t>REHABILITACIÓN DE LA INFRAESTRUCTURA DE LA RED DE AGUA POTABLE EN CALLE  SANTA CRUZ ATENCO, ENTRE CALLE MAR DEL NORTE Y NICHO RELIGIOSO, COL. SAN ALVARO</t>
  </si>
  <si>
    <t>33720</t>
  </si>
  <si>
    <t>REHABILITACIÓN DE LA INFRAESTRUCTURA DE LA RED DE AGUA POTABLE EN CALLE SAN SEBASTIÁN ENTRE CALLE CONFITERA Y CALLE 2, COL. SAN SEBASTIÁN. - 33720</t>
  </si>
  <si>
    <t>DIF220202071884</t>
  </si>
  <si>
    <t>REHABILITACIÓN DE LA INFRAESTRUCTURA DE LA RED DE AGUA POTABLE EN CALLE SAN SEBASTIÁN ENTRE CALLE CONFITERA Y CALLE 2, COL. SAN SEBASTIÁN.</t>
  </si>
  <si>
    <t>33713</t>
  </si>
  <si>
    <t>REHABILITACIÓN DE LA INFRAESTRUCTURA DE LA RED DE DRENAJE EN CALLE CENTRAL SUR, ENTRE CALLE CUAUHTÉMOC Y CALLE 11 , COL. ALDAMA - 33713</t>
  </si>
  <si>
    <t>DIF220202071883</t>
  </si>
  <si>
    <t xml:space="preserve">REHABILITACIÓN DE LA INFRAESTRUCTURA DE LA RED DE DRENAJE EN CALLE CENTRAL SUR, ENTRE CALLE CUAUHTÉMOC Y CALLE 11 , COL. ALDANA </t>
  </si>
  <si>
    <t>33711</t>
  </si>
  <si>
    <t>REHABILITACIÓN DE LA INFRAESTRUCTURA DE LA RED DE DRENAJE EN CALLE NORTE 135 A, ENTRE AV. 5 DE MAYO Y CALLE UNO COL. PLENITUD - 33711</t>
  </si>
  <si>
    <t>DIF220202071882</t>
  </si>
  <si>
    <t>REHABILITACIÓN DE LA INFRAESTRUCTURA DE LA RED DE DRENAJE EN CALLE NORTE 135-A, ENTRE AV. 5 DE MAYO Y CALLE UNO COL. PLENITUD</t>
  </si>
  <si>
    <t>33709</t>
  </si>
  <si>
    <t>REHABILITACIÓN DE INFRAESTRUCTURA DE LA RED DE DRENAJE EN CALLE TEPETLAPA Y TLATECPAN ENTRE C. SAN ANDRES Y CEDROS, Y CALLE MAZAPA ENTRE CEDROS Y TLATECPAN, COL. SAN ANDRES. - 33709</t>
  </si>
  <si>
    <t>DIF220202071881</t>
  </si>
  <si>
    <t>REHABILITACIÓN DE INFRAESTRUCTURA DE LA RED DE DRENAJE EN CALLE TEPETLAPA Y TLATECPAN ENTRE C. SAN ANDRES Y CEDROS, Y CALLE MAZAPA ENTRE CEDROS Y TLATECPAN, COL. SAN ANDRES.</t>
  </si>
  <si>
    <t>33708</t>
  </si>
  <si>
    <t>REHABILITACION DE LA INFRAESTRUCTURA DE LA RED DE DRENAJE EN CALLE ACALTEPEC Y CALLE DEL SOL, COL. SANTIAGO AHUIZOTLA - 33708</t>
  </si>
  <si>
    <t>DIF220202071880</t>
  </si>
  <si>
    <t>REHABILITACION DE LA INFRAESTRUCTURA DE LA RED DE  DRENAJE EN CALLE ACALTEPEC Y CALLE DEL SOL, COL. SANTIAGO AHUIZOTLA</t>
  </si>
  <si>
    <t>33706</t>
  </si>
  <si>
    <t>REHABILITACIÓN DE LA INFRAESTRUCTURA DE LA RED DE DRENAJE EN CALLE ABRAHAM SÁNCHEZ, ENTRE CALZADA DE LA NARANJA Y CALLE FRANCISCO I. MADERO COL. AMP. SAN PEDRO XALPA. - 33706</t>
  </si>
  <si>
    <t>DIF220202071879</t>
  </si>
  <si>
    <t>REHABILITACIÓN DE LA INFRAESTRUCTURA DE LA RED DE DRENAJE EN CALLE ABRAHAM SÁNCHEZ, ENTRE CALZADA DE LA NARANJA Y CALLE FRANCISCO I. MADERO COL. AMP. SAN PEDRO XALPA.</t>
  </si>
  <si>
    <t>33705</t>
  </si>
  <si>
    <t>REHABILITACION DE LA INFRAESTRUCTURA DE LA RED DE AGUA POTABLE EN AV. BIÓLOGO MARTÍNEZ, COL. OBRERO POPULAR - 33705</t>
  </si>
  <si>
    <t>DIF220202071878</t>
  </si>
  <si>
    <t>REHABILITACION DE LA INFRAESTRUCTURA DE LA RED DE AGUA POTABLE EN CALLE BIÓLOGO MARTÍNEZ ENTRE CALZADA CAMARONES Y AV. CUITLAHUAC, COL. OBRERO POPULAR</t>
  </si>
  <si>
    <t>33703</t>
  </si>
  <si>
    <t>REHABILITACION DE LA INFRAESTRUCTURA DE LA RED DE AGUA POTABLE EN CALLE CATARINO BENAVIDES, COL. AMPLIACIÓN SAN PEDRO XALPA - 33703</t>
  </si>
  <si>
    <t>DIF220202071877</t>
  </si>
  <si>
    <t>REHABILITACION DE LA INFRAESTRUCTURA DE LA RED DE AGUA POTABLE DE CALLE CATARINO BENAVIDES ENTRE CALLE PLUTARCO ELÍAS CALLES Y CALLE ALONSO CAPETILLO, COL. AMPLIACIÓN SAN PEDRO XALPA</t>
  </si>
  <si>
    <t>33681</t>
  </si>
  <si>
    <t>REHABILITACION DE LA INFRAESTRUCTURA DE LA RED DE AGUA POTABLE EN AV. JOSÉ MARÍA MORELOS, COL. SAN ANDRÉS - 33681</t>
  </si>
  <si>
    <t>DIF220202071868</t>
  </si>
  <si>
    <t>REHABILITACION DE LA INFRAESTRUCTURA DE LA RED DE AGUA POTABLE EN AV. JOSÉ MARÍA MORELOS Y PAVÓN ENTRE AV. MIGUEL HIDALGO Y CALLE REFINERIA AZCAPOTZALCO, COL. SAN ANDRÉS</t>
  </si>
  <si>
    <t>CLC 10002580</t>
  </si>
  <si>
    <t>CLC 10002571</t>
  </si>
  <si>
    <t>CLC 10002570</t>
  </si>
  <si>
    <t>CLC 10002339</t>
  </si>
  <si>
    <t>CLC 10002338</t>
  </si>
  <si>
    <t>CLC 10002337</t>
  </si>
  <si>
    <t>CLC 10002336</t>
  </si>
  <si>
    <t>CLC 10002333</t>
  </si>
  <si>
    <t>CLC 10002332</t>
  </si>
  <si>
    <t>CLC 10002330</t>
  </si>
  <si>
    <t>CLC 10002329</t>
  </si>
  <si>
    <t>CLC 10002327</t>
  </si>
  <si>
    <t>CLC 10002312</t>
  </si>
  <si>
    <t>CLC 10002311</t>
  </si>
  <si>
    <t>CLC 10002308</t>
  </si>
  <si>
    <t>CLC 10002301</t>
  </si>
  <si>
    <t>CLC 10002300</t>
  </si>
  <si>
    <t>CLC 10002298</t>
  </si>
  <si>
    <t>CLC 10002295</t>
  </si>
  <si>
    <t>CLC 10002291</t>
  </si>
  <si>
    <t>CLC 10002283</t>
  </si>
  <si>
    <t>Programado ENERO-DIC 2022</t>
  </si>
  <si>
    <t>ID MID</t>
  </si>
  <si>
    <t>Octubre - Diciembre 2022</t>
  </si>
  <si>
    <t>PROYECTOS FAIS 2022         MID´s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</si>
</sst>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0.0"/>
    <numFmt numFmtId="166" formatCode="_-* #,##0.00000_-;\-* #,##0.00000_-;_-* &quot;-&quot;??_-;_-@_-"/>
    <numFmt numFmtId="167" formatCode="#,##0.0000"/>
    <numFmt numFmtId="168" formatCode="#,##0.00000"/>
    <numFmt numFmtId="169" formatCode="_-&quot;$&quot;* #,##0.00000_-;\-&quot;$&quot;* #,##0.00000_-;_-&quot;$&quot;* &quot;-&quot;??_-;_-@_-"/>
    <numFmt numFmtId="170" formatCode="#,##0_ ;\-#,##0\ "/>
    <numFmt numFmtId="171" formatCode="_-&quot;$&quot;* #,##0.00000000_-;\-&quot;$&quot;* #,##0.00000000_-;_-&quot;$&quot;* &quot;-&quot;??_-;_-@_-"/>
    <numFmt numFmtId="172" formatCode="0_ ;\-0\ 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dobe Caslon Pro"/>
      <family val="1"/>
    </font>
    <font>
      <sz val="10"/>
      <color theme="1"/>
      <name val="Adobe Caslon Pro"/>
      <family val="1"/>
    </font>
    <font>
      <sz val="10"/>
      <color theme="1"/>
      <name val="Calibri"/>
      <family val="2"/>
      <scheme val="minor"/>
    </font>
    <font>
      <b/>
      <sz val="10"/>
      <color theme="1"/>
      <name val="Adobe Caslon Pro"/>
      <family val="1"/>
    </font>
    <font>
      <b/>
      <sz val="10"/>
      <color theme="0"/>
      <name val="Adobe Caslon Pro"/>
      <family val="1"/>
    </font>
    <font>
      <b/>
      <sz val="14"/>
      <color theme="1"/>
      <name val="Adobe Caslon Pro"/>
      <family val="1"/>
    </font>
    <font>
      <b/>
      <sz val="12"/>
      <color theme="1"/>
      <name val="Adobe Caslon Pro"/>
      <family val="1"/>
    </font>
    <font>
      <b/>
      <sz val="18"/>
      <color theme="1"/>
      <name val="Adobe Caslon Pro"/>
      <family val="1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vertAlign val="superscript"/>
      <sz val="10"/>
      <color indexed="8"/>
      <name val="Adobe Caslon Pro"/>
      <family val="1"/>
    </font>
    <font>
      <sz val="10"/>
      <color indexed="8"/>
      <name val="Adobe Caslon Pro"/>
      <family val="1"/>
    </font>
    <font>
      <b/>
      <vertAlign val="superscript"/>
      <sz val="10"/>
      <color indexed="9"/>
      <name val="Adobe Caslon Pro"/>
      <family val="1"/>
    </font>
    <font>
      <b/>
      <sz val="18"/>
      <color indexed="8"/>
      <name val="Adobe Caslon Pro"/>
    </font>
    <font>
      <b/>
      <sz val="10"/>
      <color indexed="8"/>
      <name val="Adobe Caslon Pro"/>
      <family val="1"/>
    </font>
    <font>
      <b/>
      <sz val="10"/>
      <color theme="1"/>
      <name val="Adobe Caslon Pro"/>
    </font>
    <font>
      <b/>
      <sz val="16"/>
      <color indexed="8"/>
      <name val="Adobe Caslon Pro"/>
    </font>
    <font>
      <u/>
      <sz val="11"/>
      <color theme="10"/>
      <name val="Calibri"/>
      <family val="2"/>
      <scheme val="minor"/>
    </font>
    <font>
      <b/>
      <sz val="10"/>
      <name val="Adobe Caslon Pro"/>
      <family val="1"/>
    </font>
    <font>
      <sz val="10"/>
      <name val="Adobe Caslon Pro"/>
      <family val="1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8"/>
      <color rgb="FFC00000"/>
      <name val="Arial"/>
      <family val="2"/>
    </font>
    <font>
      <sz val="7"/>
      <name val="Arial"/>
      <family val="2"/>
    </font>
    <font>
      <b/>
      <sz val="11"/>
      <color rgb="FFC00000"/>
      <name val="Calibri"/>
      <family val="2"/>
      <scheme val="minor"/>
    </font>
    <font>
      <b/>
      <sz val="6"/>
      <name val="Arial"/>
      <family val="2"/>
    </font>
    <font>
      <b/>
      <sz val="6"/>
      <color theme="1"/>
      <name val="Arial"/>
      <family val="2"/>
    </font>
    <font>
      <sz val="6"/>
      <color rgb="FFC00000"/>
      <name val="Arial"/>
      <family val="2"/>
    </font>
    <font>
      <sz val="7"/>
      <color theme="0"/>
      <name val="Arial"/>
      <family val="2"/>
    </font>
    <font>
      <sz val="10"/>
      <name val="Arial"/>
      <family val="2"/>
    </font>
    <font>
      <b/>
      <sz val="11"/>
      <color rgb="FF0070C0"/>
      <name val="Arial"/>
      <family val="2"/>
    </font>
    <font>
      <sz val="11"/>
      <color rgb="FF333333"/>
      <name val="Source Sans Pro"/>
      <family val="2"/>
    </font>
    <font>
      <b/>
      <sz val="7"/>
      <name val="Arial"/>
      <family val="2"/>
    </font>
    <font>
      <b/>
      <sz val="7"/>
      <color rgb="FFC00000"/>
      <name val="Arial"/>
      <family val="2"/>
    </font>
    <font>
      <b/>
      <sz val="8"/>
      <color rgb="FFFF000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5" fillId="0" borderId="0" applyNumberFormat="0" applyFill="0" applyBorder="0" applyAlignment="0" applyProtection="0"/>
  </cellStyleXfs>
  <cellXfs count="177">
    <xf numFmtId="0" fontId="0" fillId="0" borderId="0" xfId="0"/>
    <xf numFmtId="4" fontId="0" fillId="0" borderId="0" xfId="0" applyNumberFormat="1"/>
    <xf numFmtId="0" fontId="18" fillId="0" borderId="0" xfId="0" applyFont="1" applyAlignment="1">
      <alignment horizontal="left" wrapText="1"/>
    </xf>
    <xf numFmtId="2" fontId="16" fillId="0" borderId="0" xfId="0" applyNumberFormat="1" applyFont="1"/>
    <xf numFmtId="164" fontId="19" fillId="0" borderId="0" xfId="0" applyNumberFormat="1" applyFont="1" applyAlignment="1">
      <alignment horizontal="center"/>
    </xf>
    <xf numFmtId="43" fontId="18" fillId="0" borderId="0" xfId="1" applyFont="1" applyAlignment="1">
      <alignment horizontal="left" wrapText="1"/>
    </xf>
    <xf numFmtId="0" fontId="0" fillId="33" borderId="0" xfId="0" applyFill="1"/>
    <xf numFmtId="2" fontId="16" fillId="33" borderId="0" xfId="0" applyNumberFormat="1" applyFont="1" applyFill="1"/>
    <xf numFmtId="164" fontId="19" fillId="33" borderId="0" xfId="0" applyNumberFormat="1" applyFont="1" applyFill="1" applyAlignment="1">
      <alignment horizontal="center"/>
    </xf>
    <xf numFmtId="2" fontId="16" fillId="33" borderId="0" xfId="0" applyNumberFormat="1" applyFont="1" applyFill="1" applyAlignment="1">
      <alignment horizontal="center"/>
    </xf>
    <xf numFmtId="0" fontId="16" fillId="33" borderId="0" xfId="0" applyFont="1" applyFill="1"/>
    <xf numFmtId="0" fontId="16" fillId="33" borderId="0" xfId="0" applyFont="1" applyFill="1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left" wrapText="1"/>
    </xf>
    <xf numFmtId="0" fontId="18" fillId="34" borderId="0" xfId="0" applyFont="1" applyFill="1" applyAlignment="1">
      <alignment horizontal="center" wrapText="1"/>
    </xf>
    <xf numFmtId="0" fontId="20" fillId="0" borderId="0" xfId="0" applyFont="1"/>
    <xf numFmtId="0" fontId="19" fillId="0" borderId="0" xfId="0" applyFont="1" applyAlignment="1">
      <alignment horizontal="left" wrapText="1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2" fontId="19" fillId="0" borderId="11" xfId="0" applyNumberFormat="1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165" fontId="19" fillId="0" borderId="11" xfId="0" applyNumberFormat="1" applyFont="1" applyBorder="1" applyAlignment="1">
      <alignment horizontal="center"/>
    </xf>
    <xf numFmtId="0" fontId="18" fillId="0" borderId="0" xfId="0" applyFont="1"/>
    <xf numFmtId="4" fontId="21" fillId="35" borderId="0" xfId="0" applyNumberFormat="1" applyFont="1" applyFill="1" applyAlignment="1">
      <alignment horizontal="center"/>
    </xf>
    <xf numFmtId="43" fontId="19" fillId="33" borderId="0" xfId="1" applyFont="1" applyFill="1" applyBorder="1" applyAlignment="1">
      <alignment horizontal="center"/>
    </xf>
    <xf numFmtId="0" fontId="19" fillId="0" borderId="0" xfId="0" applyFont="1"/>
    <xf numFmtId="0" fontId="22" fillId="36" borderId="0" xfId="0" quotePrefix="1" applyFont="1" applyFill="1" applyAlignment="1">
      <alignment horizontal="center" vertical="center" wrapText="1"/>
    </xf>
    <xf numFmtId="0" fontId="22" fillId="36" borderId="0" xfId="0" applyFont="1" applyFill="1" applyAlignment="1">
      <alignment horizontal="center" vertical="center" wrapText="1"/>
    </xf>
    <xf numFmtId="0" fontId="22" fillId="36" borderId="0" xfId="0" applyFont="1" applyFill="1" applyAlignment="1">
      <alignment horizontal="center" vertical="center" wrapText="1"/>
    </xf>
    <xf numFmtId="0" fontId="22" fillId="36" borderId="0" xfId="0" applyFont="1" applyFill="1" applyAlignment="1">
      <alignment horizontal="center" vertical="center"/>
    </xf>
    <xf numFmtId="0" fontId="22" fillId="36" borderId="12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6" fillId="37" borderId="0" xfId="0" applyFont="1" applyFill="1" applyAlignment="1">
      <alignment horizontal="center"/>
    </xf>
    <xf numFmtId="0" fontId="26" fillId="38" borderId="13" xfId="0" applyFont="1" applyFill="1" applyBorder="1" applyAlignment="1">
      <alignment horizontal="center"/>
    </xf>
    <xf numFmtId="0" fontId="26" fillId="38" borderId="14" xfId="0" applyFont="1" applyFill="1" applyBorder="1" applyAlignment="1">
      <alignment horizontal="center"/>
    </xf>
    <xf numFmtId="0" fontId="26" fillId="38" borderId="13" xfId="0" applyFont="1" applyFill="1" applyBorder="1" applyAlignment="1">
      <alignment horizontal="center" vertical="center"/>
    </xf>
    <xf numFmtId="0" fontId="26" fillId="38" borderId="15" xfId="0" applyFont="1" applyFill="1" applyBorder="1" applyAlignment="1">
      <alignment horizontal="center" vertical="center"/>
    </xf>
    <xf numFmtId="0" fontId="26" fillId="38" borderId="1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43" fontId="27" fillId="39" borderId="16" xfId="1" applyFont="1" applyFill="1" applyBorder="1"/>
    <xf numFmtId="43" fontId="17" fillId="9" borderId="0" xfId="21" applyNumberFormat="1"/>
    <xf numFmtId="0" fontId="23" fillId="0" borderId="0" xfId="0" applyFont="1" applyAlignment="1">
      <alignment horizontal="center"/>
    </xf>
    <xf numFmtId="43" fontId="1" fillId="0" borderId="0" xfId="1" applyFont="1"/>
    <xf numFmtId="43" fontId="0" fillId="0" borderId="0" xfId="1" applyFont="1"/>
    <xf numFmtId="43" fontId="19" fillId="0" borderId="0" xfId="1" applyFont="1"/>
    <xf numFmtId="166" fontId="1" fillId="33" borderId="0" xfId="1" applyNumberFormat="1" applyFont="1" applyFill="1"/>
    <xf numFmtId="2" fontId="0" fillId="33" borderId="0" xfId="0" applyNumberFormat="1" applyFill="1"/>
    <xf numFmtId="164" fontId="19" fillId="33" borderId="0" xfId="0" applyNumberFormat="1" applyFont="1" applyFill="1" applyAlignment="1">
      <alignment horizontal="right"/>
    </xf>
    <xf numFmtId="4" fontId="19" fillId="33" borderId="0" xfId="0" applyNumberFormat="1" applyFont="1" applyFill="1" applyAlignment="1">
      <alignment horizontal="right"/>
    </xf>
    <xf numFmtId="43" fontId="19" fillId="33" borderId="0" xfId="1" applyFont="1" applyFill="1" applyBorder="1" applyAlignment="1">
      <alignment horizontal="right"/>
    </xf>
    <xf numFmtId="0" fontId="16" fillId="34" borderId="0" xfId="0" applyFont="1" applyFill="1" applyAlignment="1">
      <alignment horizontal="center"/>
    </xf>
    <xf numFmtId="43" fontId="19" fillId="0" borderId="11" xfId="0" applyNumberFormat="1" applyFont="1" applyBorder="1" applyAlignment="1">
      <alignment horizontal="center"/>
    </xf>
    <xf numFmtId="0" fontId="17" fillId="9" borderId="0" xfId="21"/>
    <xf numFmtId="167" fontId="21" fillId="35" borderId="0" xfId="0" applyNumberFormat="1" applyFont="1" applyFill="1" applyAlignment="1">
      <alignment horizontal="center"/>
    </xf>
    <xf numFmtId="43" fontId="19" fillId="0" borderId="0" xfId="1" applyFont="1" applyBorder="1" applyAlignment="1">
      <alignment horizontal="center"/>
    </xf>
    <xf numFmtId="4" fontId="19" fillId="0" borderId="0" xfId="0" applyNumberFormat="1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wrapText="1"/>
    </xf>
    <xf numFmtId="0" fontId="19" fillId="0" borderId="16" xfId="0" applyFont="1" applyBorder="1" applyAlignment="1">
      <alignment horizontal="center" vertical="center" wrapText="1"/>
    </xf>
    <xf numFmtId="164" fontId="19" fillId="0" borderId="0" xfId="0" applyNumberFormat="1" applyFont="1" applyAlignment="1">
      <alignment horizontal="center" vertical="top" wrapText="1"/>
    </xf>
    <xf numFmtId="0" fontId="19" fillId="0" borderId="0" xfId="0" applyFont="1" applyAlignment="1">
      <alignment horizontal="left" vertical="top" wrapText="1" indent="2"/>
    </xf>
    <xf numFmtId="2" fontId="0" fillId="0" borderId="0" xfId="0" applyNumberFormat="1"/>
    <xf numFmtId="0" fontId="19" fillId="34" borderId="0" xfId="0" applyFont="1" applyFill="1" applyAlignment="1">
      <alignment horizontal="center" wrapText="1"/>
    </xf>
    <xf numFmtId="165" fontId="0" fillId="0" borderId="0" xfId="0" applyNumberFormat="1"/>
    <xf numFmtId="164" fontId="21" fillId="0" borderId="17" xfId="0" applyNumberFormat="1" applyFont="1" applyBorder="1" applyAlignment="1">
      <alignment horizontal="center" vertical="top" wrapText="1"/>
    </xf>
    <xf numFmtId="4" fontId="21" fillId="0" borderId="17" xfId="0" applyNumberFormat="1" applyFont="1" applyBorder="1" applyAlignment="1">
      <alignment horizontal="right" vertical="top" wrapText="1"/>
    </xf>
    <xf numFmtId="164" fontId="19" fillId="0" borderId="17" xfId="0" applyNumberFormat="1" applyFont="1" applyBorder="1" applyAlignment="1">
      <alignment horizontal="center" vertical="top" wrapText="1"/>
    </xf>
    <xf numFmtId="164" fontId="21" fillId="33" borderId="17" xfId="0" applyNumberFormat="1" applyFont="1" applyFill="1" applyBorder="1" applyAlignment="1">
      <alignment horizontal="right" vertical="top" wrapText="1"/>
    </xf>
    <xf numFmtId="0" fontId="21" fillId="33" borderId="17" xfId="0" applyFont="1" applyFill="1" applyBorder="1" applyAlignment="1">
      <alignment horizontal="left" vertical="top" wrapText="1"/>
    </xf>
    <xf numFmtId="164" fontId="21" fillId="0" borderId="0" xfId="0" applyNumberFormat="1" applyFont="1" applyAlignment="1">
      <alignment horizontal="center" vertical="top" wrapText="1"/>
    </xf>
    <xf numFmtId="43" fontId="33" fillId="0" borderId="0" xfId="1" applyFont="1" applyFill="1" applyBorder="1" applyAlignment="1">
      <alignment horizontal="right" vertical="top" wrapText="1"/>
    </xf>
    <xf numFmtId="164" fontId="19" fillId="33" borderId="0" xfId="0" applyNumberFormat="1" applyFont="1" applyFill="1" applyAlignment="1">
      <alignment horizontal="right" vertical="top" wrapText="1"/>
    </xf>
    <xf numFmtId="0" fontId="19" fillId="33" borderId="0" xfId="0" applyFont="1" applyFill="1" applyAlignment="1">
      <alignment horizontal="left" vertical="top" wrapText="1" indent="2"/>
    </xf>
    <xf numFmtId="43" fontId="33" fillId="0" borderId="0" xfId="1" applyFont="1" applyFill="1" applyBorder="1" applyAlignment="1">
      <alignment horizontal="center" vertical="top" wrapText="1"/>
    </xf>
    <xf numFmtId="4" fontId="19" fillId="0" borderId="0" xfId="0" applyNumberFormat="1" applyFont="1" applyAlignment="1">
      <alignment horizontal="right" vertical="top" wrapText="1"/>
    </xf>
    <xf numFmtId="43" fontId="21" fillId="0" borderId="0" xfId="1" applyFont="1" applyBorder="1" applyAlignment="1">
      <alignment horizontal="center" vertical="top" wrapText="1"/>
    </xf>
    <xf numFmtId="4" fontId="21" fillId="35" borderId="0" xfId="0" applyNumberFormat="1" applyFont="1" applyFill="1" applyAlignment="1">
      <alignment horizontal="center" vertical="top" wrapText="1"/>
    </xf>
    <xf numFmtId="4" fontId="21" fillId="0" borderId="0" xfId="0" applyNumberFormat="1" applyFont="1" applyAlignment="1">
      <alignment horizontal="right" vertical="top" wrapText="1"/>
    </xf>
    <xf numFmtId="168" fontId="21" fillId="35" borderId="0" xfId="0" applyNumberFormat="1" applyFont="1" applyFill="1" applyAlignment="1">
      <alignment horizontal="center" vertical="top" wrapText="1"/>
    </xf>
    <xf numFmtId="164" fontId="21" fillId="33" borderId="0" xfId="0" applyNumberFormat="1" applyFont="1" applyFill="1" applyAlignment="1">
      <alignment horizontal="right" vertical="top" wrapText="1"/>
    </xf>
    <xf numFmtId="0" fontId="21" fillId="33" borderId="0" xfId="0" applyFont="1" applyFill="1" applyAlignment="1">
      <alignment horizontal="justify" vertical="top" wrapText="1"/>
    </xf>
    <xf numFmtId="0" fontId="22" fillId="36" borderId="0" xfId="0" applyFont="1" applyFill="1" applyAlignment="1">
      <alignment horizontal="center" vertical="top" wrapText="1"/>
    </xf>
    <xf numFmtId="0" fontId="22" fillId="36" borderId="0" xfId="0" applyFont="1" applyFill="1" applyAlignment="1">
      <alignment horizontal="center" wrapText="1"/>
    </xf>
    <xf numFmtId="0" fontId="22" fillId="36" borderId="12" xfId="0" applyFont="1" applyFill="1" applyBorder="1" applyAlignment="1">
      <alignment horizontal="center" vertical="center" wrapText="1"/>
    </xf>
    <xf numFmtId="0" fontId="26" fillId="38" borderId="13" xfId="0" applyFont="1" applyFill="1" applyBorder="1"/>
    <xf numFmtId="0" fontId="26" fillId="38" borderId="15" xfId="0" applyFont="1" applyFill="1" applyBorder="1" applyAlignment="1">
      <alignment horizontal="center"/>
    </xf>
    <xf numFmtId="0" fontId="26" fillId="38" borderId="14" xfId="0" applyFont="1" applyFill="1" applyBorder="1" applyAlignment="1">
      <alignment vertical="center"/>
    </xf>
    <xf numFmtId="0" fontId="35" fillId="0" borderId="0" xfId="45"/>
    <xf numFmtId="164" fontId="36" fillId="0" borderId="0" xfId="0" applyNumberFormat="1" applyFont="1" applyAlignment="1">
      <alignment horizontal="center"/>
    </xf>
    <xf numFmtId="0" fontId="19" fillId="40" borderId="0" xfId="0" applyFont="1" applyFill="1" applyAlignment="1">
      <alignment horizontal="left" vertical="center" wrapText="1"/>
    </xf>
    <xf numFmtId="0" fontId="21" fillId="40" borderId="0" xfId="0" applyFont="1" applyFill="1" applyAlignment="1">
      <alignment horizontal="left" vertical="center" wrapText="1"/>
    </xf>
    <xf numFmtId="4" fontId="36" fillId="35" borderId="0" xfId="0" applyNumberFormat="1" applyFont="1" applyFill="1" applyAlignment="1">
      <alignment horizontal="center"/>
    </xf>
    <xf numFmtId="164" fontId="36" fillId="35" borderId="0" xfId="0" applyNumberFormat="1" applyFont="1" applyFill="1" applyAlignment="1">
      <alignment horizontal="right" indent="2"/>
    </xf>
    <xf numFmtId="164" fontId="36" fillId="0" borderId="0" xfId="0" applyNumberFormat="1" applyFont="1"/>
    <xf numFmtId="164" fontId="0" fillId="0" borderId="11" xfId="0" applyNumberFormat="1" applyBorder="1"/>
    <xf numFmtId="164" fontId="37" fillId="0" borderId="18" xfId="0" applyNumberFormat="1" applyFont="1" applyBorder="1" applyAlignment="1">
      <alignment horizontal="center"/>
    </xf>
    <xf numFmtId="164" fontId="37" fillId="0" borderId="18" xfId="0" applyNumberFormat="1" applyFont="1" applyBorder="1" applyAlignment="1">
      <alignment horizontal="right" indent="6"/>
    </xf>
    <xf numFmtId="3" fontId="37" fillId="0" borderId="18" xfId="0" applyNumberFormat="1" applyFont="1" applyBorder="1" applyAlignment="1">
      <alignment horizontal="center"/>
    </xf>
    <xf numFmtId="164" fontId="38" fillId="0" borderId="0" xfId="0" applyNumberFormat="1" applyFont="1"/>
    <xf numFmtId="4" fontId="37" fillId="0" borderId="19" xfId="0" applyNumberFormat="1" applyFont="1" applyBorder="1" applyAlignment="1">
      <alignment horizontal="center"/>
    </xf>
    <xf numFmtId="3" fontId="37" fillId="0" borderId="19" xfId="0" applyNumberFormat="1" applyFont="1" applyBorder="1" applyAlignment="1">
      <alignment horizontal="center"/>
    </xf>
    <xf numFmtId="0" fontId="0" fillId="0" borderId="16" xfId="0" applyBorder="1"/>
    <xf numFmtId="0" fontId="39" fillId="0" borderId="0" xfId="0" applyFont="1"/>
    <xf numFmtId="164" fontId="38" fillId="33" borderId="0" xfId="0" applyNumberFormat="1" applyFont="1" applyFill="1"/>
    <xf numFmtId="4" fontId="37" fillId="41" borderId="19" xfId="0" applyNumberFormat="1" applyFont="1" applyFill="1" applyBorder="1" applyAlignment="1">
      <alignment horizontal="center"/>
    </xf>
    <xf numFmtId="3" fontId="37" fillId="41" borderId="19" xfId="0" applyNumberFormat="1" applyFont="1" applyFill="1" applyBorder="1" applyAlignment="1">
      <alignment horizontal="center"/>
    </xf>
    <xf numFmtId="0" fontId="22" fillId="36" borderId="0" xfId="0" applyFont="1" applyFill="1" applyAlignment="1">
      <alignment horizontal="center"/>
    </xf>
    <xf numFmtId="0" fontId="22" fillId="36" borderId="0" xfId="0" quotePrefix="1" applyFont="1" applyFill="1" applyAlignment="1">
      <alignment horizontal="center" wrapText="1"/>
    </xf>
    <xf numFmtId="0" fontId="22" fillId="36" borderId="0" xfId="0" applyFont="1" applyFill="1" applyAlignment="1">
      <alignment horizontal="center" wrapText="1"/>
    </xf>
    <xf numFmtId="0" fontId="21" fillId="0" borderId="0" xfId="0" applyFont="1" applyAlignment="1">
      <alignment horizontal="right"/>
    </xf>
    <xf numFmtId="0" fontId="0" fillId="42" borderId="0" xfId="0" applyFill="1" applyAlignment="1">
      <alignment horizontal="center"/>
    </xf>
    <xf numFmtId="0" fontId="40" fillId="0" borderId="0" xfId="0" applyFont="1" applyAlignment="1">
      <alignment horizontal="center"/>
    </xf>
    <xf numFmtId="0" fontId="26" fillId="38" borderId="16" xfId="0" applyFont="1" applyFill="1" applyBorder="1" applyAlignment="1">
      <alignment horizontal="center"/>
    </xf>
    <xf numFmtId="0" fontId="41" fillId="0" borderId="0" xfId="0" applyFont="1" applyAlignment="1">
      <alignment horizontal="justify" vertical="center"/>
    </xf>
    <xf numFmtId="44" fontId="41" fillId="0" borderId="0" xfId="2" applyFont="1" applyAlignment="1">
      <alignment horizontal="center" vertical="center"/>
    </xf>
    <xf numFmtId="0" fontId="42" fillId="43" borderId="0" xfId="0" applyFont="1" applyFill="1" applyAlignment="1">
      <alignment horizontal="justify" vertical="center"/>
    </xf>
    <xf numFmtId="0" fontId="42" fillId="43" borderId="0" xfId="0" applyFont="1" applyFill="1" applyAlignment="1">
      <alignment horizontal="center" vertical="center"/>
    </xf>
    <xf numFmtId="0" fontId="42" fillId="44" borderId="0" xfId="0" applyFont="1" applyFill="1" applyAlignment="1">
      <alignment horizontal="justify" vertical="center"/>
    </xf>
    <xf numFmtId="0" fontId="41" fillId="44" borderId="0" xfId="0" applyFont="1" applyFill="1" applyAlignment="1">
      <alignment horizontal="center" vertical="center"/>
    </xf>
    <xf numFmtId="0" fontId="43" fillId="44" borderId="0" xfId="0" applyFont="1" applyFill="1" applyAlignment="1">
      <alignment horizontal="justify" vertical="center"/>
    </xf>
    <xf numFmtId="44" fontId="41" fillId="0" borderId="0" xfId="2" applyFont="1" applyFill="1" applyAlignment="1">
      <alignment horizontal="center" vertical="center"/>
    </xf>
    <xf numFmtId="0" fontId="42" fillId="0" borderId="0" xfId="0" applyFont="1" applyAlignment="1">
      <alignment horizontal="justify" vertical="center"/>
    </xf>
    <xf numFmtId="0" fontId="42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3" fillId="0" borderId="0" xfId="0" applyFont="1" applyAlignment="1">
      <alignment horizontal="justify" vertical="center"/>
    </xf>
    <xf numFmtId="44" fontId="44" fillId="0" borderId="0" xfId="2" applyFont="1" applyFill="1" applyAlignment="1">
      <alignment horizontal="center" vertical="center"/>
    </xf>
    <xf numFmtId="169" fontId="41" fillId="0" borderId="20" xfId="2" applyNumberFormat="1" applyFont="1" applyFill="1" applyBorder="1" applyAlignment="1">
      <alignment horizontal="center" vertical="center" wrapText="1"/>
    </xf>
    <xf numFmtId="2" fontId="41" fillId="0" borderId="20" xfId="2" applyNumberFormat="1" applyFont="1" applyFill="1" applyBorder="1" applyAlignment="1">
      <alignment horizontal="center" vertical="center" wrapText="1"/>
    </xf>
    <xf numFmtId="44" fontId="44" fillId="0" borderId="20" xfId="2" applyFont="1" applyFill="1" applyBorder="1" applyAlignment="1">
      <alignment horizontal="center" vertical="center" wrapText="1"/>
    </xf>
    <xf numFmtId="44" fontId="41" fillId="0" borderId="20" xfId="2" applyFont="1" applyFill="1" applyBorder="1" applyAlignment="1">
      <alignment horizontal="center" vertical="center"/>
    </xf>
    <xf numFmtId="44" fontId="41" fillId="0" borderId="20" xfId="2" applyFont="1" applyFill="1" applyBorder="1" applyAlignment="1">
      <alignment horizontal="center" vertical="center" wrapText="1"/>
    </xf>
    <xf numFmtId="170" fontId="41" fillId="0" borderId="20" xfId="1" applyNumberFormat="1" applyFont="1" applyFill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46" fillId="0" borderId="20" xfId="0" applyFont="1" applyBorder="1" applyAlignment="1">
      <alignment horizontal="justify" vertical="center" wrapText="1"/>
    </xf>
    <xf numFmtId="0" fontId="41" fillId="0" borderId="20" xfId="0" applyFont="1" applyBorder="1" applyAlignment="1">
      <alignment horizontal="center" vertical="center"/>
    </xf>
    <xf numFmtId="44" fontId="47" fillId="0" borderId="20" xfId="2" applyFont="1" applyFill="1" applyBorder="1" applyAlignment="1">
      <alignment horizontal="center" vertical="center"/>
    </xf>
    <xf numFmtId="44" fontId="41" fillId="0" borderId="20" xfId="2" applyFont="1" applyFill="1" applyBorder="1" applyAlignment="1">
      <alignment horizontal="left" vertical="center"/>
    </xf>
    <xf numFmtId="0" fontId="48" fillId="0" borderId="0" xfId="0" applyFont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49" fillId="0" borderId="21" xfId="0" applyFont="1" applyBorder="1" applyAlignment="1">
      <alignment horizontal="center" vertical="center" wrapText="1"/>
    </xf>
    <xf numFmtId="44" fontId="50" fillId="0" borderId="21" xfId="2" applyFont="1" applyFill="1" applyBorder="1" applyAlignment="1">
      <alignment horizontal="center" vertical="center" wrapText="1"/>
    </xf>
    <xf numFmtId="0" fontId="50" fillId="0" borderId="20" xfId="0" applyFont="1" applyBorder="1" applyAlignment="1">
      <alignment horizontal="center" vertical="center" wrapText="1"/>
    </xf>
    <xf numFmtId="0" fontId="51" fillId="0" borderId="22" xfId="0" applyFont="1" applyBorder="1" applyAlignment="1">
      <alignment horizontal="center" vertical="center" wrapText="1"/>
    </xf>
    <xf numFmtId="0" fontId="51" fillId="0" borderId="23" xfId="0" applyFont="1" applyBorder="1" applyAlignment="1">
      <alignment horizontal="center" vertical="center" wrapText="1"/>
    </xf>
    <xf numFmtId="0" fontId="52" fillId="0" borderId="20" xfId="0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44" fontId="54" fillId="0" borderId="16" xfId="2" applyFont="1" applyFill="1" applyBorder="1" applyAlignment="1">
      <alignment horizontal="center" vertical="center"/>
    </xf>
    <xf numFmtId="0" fontId="55" fillId="44" borderId="0" xfId="0" applyFont="1" applyFill="1" applyAlignment="1">
      <alignment horizontal="justify" vertical="center"/>
    </xf>
    <xf numFmtId="171" fontId="41" fillId="0" borderId="0" xfId="2" applyNumberFormat="1" applyFont="1" applyAlignment="1">
      <alignment horizontal="center" vertical="center"/>
    </xf>
    <xf numFmtId="0" fontId="56" fillId="0" borderId="0" xfId="0" applyFont="1"/>
    <xf numFmtId="44" fontId="57" fillId="0" borderId="0" xfId="2" applyFont="1" applyAlignment="1">
      <alignment horizontal="center" vertical="center"/>
    </xf>
    <xf numFmtId="44" fontId="44" fillId="0" borderId="0" xfId="2" applyFont="1" applyAlignment="1">
      <alignment horizontal="center" vertical="center"/>
    </xf>
    <xf numFmtId="44" fontId="57" fillId="0" borderId="0" xfId="2" applyFont="1" applyFill="1" applyAlignment="1">
      <alignment horizontal="center" vertical="center"/>
    </xf>
    <xf numFmtId="169" fontId="41" fillId="0" borderId="0" xfId="2" applyNumberFormat="1" applyFont="1" applyFill="1" applyAlignment="1">
      <alignment horizontal="center" vertical="center"/>
    </xf>
    <xf numFmtId="43" fontId="41" fillId="0" borderId="0" xfId="0" applyNumberFormat="1" applyFont="1" applyAlignment="1">
      <alignment horizontal="justify" vertical="center"/>
    </xf>
    <xf numFmtId="44" fontId="48" fillId="0" borderId="0" xfId="2" applyFont="1" applyFill="1" applyBorder="1" applyAlignment="1">
      <alignment horizontal="center" vertical="center" wrapText="1"/>
    </xf>
    <xf numFmtId="44" fontId="41" fillId="0" borderId="0" xfId="2" applyFont="1" applyFill="1" applyBorder="1" applyAlignment="1">
      <alignment horizontal="center" vertical="center" wrapText="1"/>
    </xf>
    <xf numFmtId="9" fontId="41" fillId="0" borderId="20" xfId="3" applyFont="1" applyFill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8" fillId="0" borderId="20" xfId="0" applyFont="1" applyBorder="1" applyAlignment="1">
      <alignment horizontal="justify" vertical="center" wrapText="1"/>
    </xf>
    <xf numFmtId="44" fontId="47" fillId="0" borderId="20" xfId="2" applyFont="1" applyFill="1" applyBorder="1" applyAlignment="1">
      <alignment horizontal="center" vertical="center" wrapText="1"/>
    </xf>
    <xf numFmtId="43" fontId="41" fillId="0" borderId="20" xfId="1" applyFont="1" applyFill="1" applyBorder="1" applyAlignment="1">
      <alignment horizontal="center" vertical="center" wrapText="1"/>
    </xf>
    <xf numFmtId="0" fontId="58" fillId="0" borderId="20" xfId="0" applyFont="1" applyBorder="1" applyAlignment="1">
      <alignment horizontal="justify" vertical="center" wrapText="1"/>
    </xf>
    <xf numFmtId="0" fontId="47" fillId="0" borderId="20" xfId="0" applyFont="1" applyBorder="1" applyAlignment="1">
      <alignment horizontal="center" vertical="center"/>
    </xf>
    <xf numFmtId="44" fontId="57" fillId="0" borderId="0" xfId="2" applyFont="1" applyFill="1" applyBorder="1" applyAlignment="1">
      <alignment horizontal="center" vertical="center" wrapText="1"/>
    </xf>
    <xf numFmtId="44" fontId="44" fillId="0" borderId="0" xfId="2" applyFont="1" applyFill="1" applyBorder="1" applyAlignment="1">
      <alignment horizontal="center" vertical="center" wrapText="1"/>
    </xf>
    <xf numFmtId="43" fontId="59" fillId="0" borderId="0" xfId="0" applyNumberFormat="1" applyFont="1" applyAlignment="1">
      <alignment horizontal="justify" vertical="center"/>
    </xf>
    <xf numFmtId="172" fontId="44" fillId="0" borderId="0" xfId="2" applyNumberFormat="1" applyFont="1" applyFill="1" applyBorder="1" applyAlignment="1">
      <alignment horizontal="center" vertical="center" wrapText="1"/>
    </xf>
    <xf numFmtId="44" fontId="50" fillId="0" borderId="0" xfId="2" applyFont="1" applyFill="1" applyAlignment="1">
      <alignment horizontal="center" vertical="center"/>
    </xf>
    <xf numFmtId="44" fontId="57" fillId="0" borderId="0" xfId="2" applyFont="1" applyFill="1" applyAlignment="1">
      <alignment horizontal="center" vertical="center" wrapText="1"/>
    </xf>
    <xf numFmtId="0" fontId="55" fillId="0" borderId="0" xfId="0" applyFont="1" applyAlignment="1">
      <alignment horizontal="justify" vertical="center"/>
    </xf>
    <xf numFmtId="44" fontId="27" fillId="0" borderId="0" xfId="2" applyFont="1" applyFill="1" applyAlignment="1">
      <alignment horizontal="center" vertical="center"/>
    </xf>
    <xf numFmtId="171" fontId="41" fillId="0" borderId="0" xfId="2" applyNumberFormat="1" applyFont="1" applyFill="1" applyAlignment="1">
      <alignment horizontal="center" vertical="center"/>
    </xf>
  </cellXfs>
  <cellStyles count="46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2" builtinId="20" customBuiltin="1"/>
    <cellStyle name="Hipervínculo" xfId="45" builtinId="8"/>
    <cellStyle name="Incorrecto" xfId="10" builtinId="27" customBuiltin="1"/>
    <cellStyle name="Millares" xfId="1" builtinId="3"/>
    <cellStyle name="Moneda" xfId="2" builtinId="4"/>
    <cellStyle name="Neutral" xfId="11" builtinId="28" customBuiltin="1"/>
    <cellStyle name="Normal" xfId="0" builtinId="0"/>
    <cellStyle name="Notas" xfId="18" builtinId="10" customBuiltin="1"/>
    <cellStyle name="Porcentaje" xfId="3" builtinId="5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2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7</xdr:col>
      <xdr:colOff>583565</xdr:colOff>
      <xdr:row>4</xdr:row>
      <xdr:rowOff>0</xdr:rowOff>
    </xdr:to>
    <xdr:sp macro="" textlink="">
      <xdr:nvSpPr>
        <xdr:cNvPr id="2" name="Cuadro de texto 4">
          <a:extLst>
            <a:ext uri="{FF2B5EF4-FFF2-40B4-BE49-F238E27FC236}">
              <a16:creationId xmlns:a16="http://schemas.microsoft.com/office/drawing/2014/main" id="{3C15EC9A-9961-41D1-B4F2-CF949ED0E58F}"/>
            </a:ext>
          </a:extLst>
        </xdr:cNvPr>
        <xdr:cNvSpPr txBox="1"/>
      </xdr:nvSpPr>
      <xdr:spPr>
        <a:xfrm>
          <a:off x="1524000" y="0"/>
          <a:ext cx="4393565" cy="79248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es-ES" sz="16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Alcaldía Azcapotzalco                                                                                  </a:t>
          </a:r>
          <a:r>
            <a:rPr lang="es-MX" sz="16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Dirección General de Administración y Finanzas                            Dirección de Finanzas    </a:t>
          </a:r>
          <a:endParaRPr lang="es-MX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s-MX" sz="12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                                                         </a:t>
          </a:r>
          <a:endParaRPr lang="es-MX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s-MX" sz="1200" b="1">
              <a:effectLst/>
              <a:latin typeface="Arial" panose="020B0604020202020204" pitchFamily="34" charset="0"/>
              <a:ea typeface="Times New Roman" panose="02020603050405020304" pitchFamily="18" charset="0"/>
            </a:rPr>
            <a:t>              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r>
            <a:rPr lang="es-MX" sz="12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1152524</xdr:colOff>
      <xdr:row>0</xdr:row>
      <xdr:rowOff>0</xdr:rowOff>
    </xdr:from>
    <xdr:to>
      <xdr:col>10</xdr:col>
      <xdr:colOff>514349</xdr:colOff>
      <xdr:row>6</xdr:row>
      <xdr:rowOff>76200</xdr:rowOff>
    </xdr:to>
    <xdr:sp macro="" textlink="">
      <xdr:nvSpPr>
        <xdr:cNvPr id="2" name="Cuadro de texto 4">
          <a:extLst>
            <a:ext uri="{FF2B5EF4-FFF2-40B4-BE49-F238E27FC236}">
              <a16:creationId xmlns:a16="http://schemas.microsoft.com/office/drawing/2014/main" id="{603530F9-90DE-4045-A14C-3DD459DBC8E4}"/>
            </a:ext>
          </a:extLst>
        </xdr:cNvPr>
        <xdr:cNvSpPr txBox="1"/>
      </xdr:nvSpPr>
      <xdr:spPr>
        <a:xfrm>
          <a:off x="2285999" y="0"/>
          <a:ext cx="5848350" cy="121920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es-ES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Alcaldía Azcapotzalco                                                                                  </a:t>
          </a:r>
          <a:r>
            <a:rPr lang="es-MX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Dirección General de Administración y Finanzas                            Dirección de Finanzas    </a:t>
          </a:r>
          <a:endParaRPr lang="es-MX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s-MX" sz="12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                                                         </a:t>
          </a:r>
          <a:endParaRPr lang="es-MX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s-MX" sz="1200" b="1">
              <a:effectLst/>
              <a:latin typeface="Arial" panose="020B0604020202020204" pitchFamily="34" charset="0"/>
              <a:ea typeface="Times New Roman" panose="02020603050405020304" pitchFamily="18" charset="0"/>
            </a:rPr>
            <a:t>              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r>
            <a:rPr lang="es-MX" sz="12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s-MX" sz="12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es-MX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398318</xdr:colOff>
      <xdr:row>0</xdr:row>
      <xdr:rowOff>0</xdr:rowOff>
    </xdr:from>
    <xdr:to>
      <xdr:col>5</xdr:col>
      <xdr:colOff>121227</xdr:colOff>
      <xdr:row>6</xdr:row>
      <xdr:rowOff>147205</xdr:rowOff>
    </xdr:to>
    <xdr:sp macro="" textlink="">
      <xdr:nvSpPr>
        <xdr:cNvPr id="2" name="Cuadro de texto 4">
          <a:extLst>
            <a:ext uri="{FF2B5EF4-FFF2-40B4-BE49-F238E27FC236}">
              <a16:creationId xmlns:a16="http://schemas.microsoft.com/office/drawing/2014/main" id="{BBDA522B-94E5-469F-BAAE-BD7DCD2241A5}"/>
            </a:ext>
          </a:extLst>
        </xdr:cNvPr>
        <xdr:cNvSpPr txBox="1"/>
      </xdr:nvSpPr>
      <xdr:spPr>
        <a:xfrm>
          <a:off x="1922318" y="0"/>
          <a:ext cx="2008909" cy="129020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es-ES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Alcaldía Azcapotzalco                                                                                 </a:t>
          </a:r>
        </a:p>
        <a:p>
          <a:r>
            <a:rPr lang="es-ES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Dirección General de Administración y Finanzas                           </a:t>
          </a:r>
        </a:p>
        <a:p>
          <a:r>
            <a:rPr lang="es-MX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Dirección de Finanzas    </a:t>
          </a:r>
          <a:endParaRPr lang="es-MX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s-MX" sz="12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                                                         </a:t>
          </a:r>
          <a:endParaRPr lang="es-MX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s-MX" sz="1200" b="1">
              <a:effectLst/>
              <a:latin typeface="Arial" panose="020B0604020202020204" pitchFamily="34" charset="0"/>
              <a:ea typeface="Times New Roman" panose="02020603050405020304" pitchFamily="18" charset="0"/>
            </a:rPr>
            <a:t>              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r>
            <a:rPr lang="es-MX" sz="12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s-MX" sz="12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es-MX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B78"/>
  <sheetViews>
    <sheetView tabSelected="1" workbookViewId="0">
      <selection activeCell="Q8" sqref="Q8"/>
    </sheetView>
  </sheetViews>
  <sheetFormatPr baseColWidth="10" defaultRowHeight="15"/>
  <cols>
    <col min="15" max="16" width="13.7109375" bestFit="1" customWidth="1"/>
    <col min="17" max="17" width="22" bestFit="1" customWidth="1"/>
    <col min="18" max="18" width="14.42578125" bestFit="1" customWidth="1"/>
    <col min="19" max="21" width="13.7109375" bestFit="1" customWidth="1"/>
    <col min="22" max="22" width="9.5703125" bestFit="1" customWidth="1"/>
  </cols>
  <sheetData>
    <row r="5" spans="1:28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t="s">
        <v>10</v>
      </c>
      <c r="L5" t="s">
        <v>11</v>
      </c>
      <c r="M5" t="s">
        <v>12</v>
      </c>
      <c r="N5" t="s">
        <v>13</v>
      </c>
      <c r="O5" t="s">
        <v>14</v>
      </c>
      <c r="P5" t="s">
        <v>15</v>
      </c>
      <c r="Q5" t="s">
        <v>16</v>
      </c>
      <c r="R5" t="s">
        <v>17</v>
      </c>
      <c r="S5" t="s">
        <v>18</v>
      </c>
      <c r="T5" t="s">
        <v>19</v>
      </c>
      <c r="U5" t="s">
        <v>20</v>
      </c>
      <c r="V5" t="s">
        <v>21</v>
      </c>
      <c r="W5" t="s">
        <v>22</v>
      </c>
      <c r="X5" t="s">
        <v>23</v>
      </c>
    </row>
    <row r="6" spans="1:28">
      <c r="A6">
        <v>9</v>
      </c>
      <c r="B6">
        <v>2</v>
      </c>
      <c r="C6">
        <v>1</v>
      </c>
      <c r="D6">
        <v>2022</v>
      </c>
      <c r="E6">
        <v>2</v>
      </c>
      <c r="F6">
        <v>33</v>
      </c>
      <c r="G6" t="s">
        <v>24</v>
      </c>
      <c r="H6">
        <v>4</v>
      </c>
      <c r="I6" t="s">
        <v>25</v>
      </c>
      <c r="J6">
        <v>1</v>
      </c>
      <c r="K6">
        <v>1276230.21</v>
      </c>
      <c r="L6">
        <v>0</v>
      </c>
    </row>
    <row r="7" spans="1:28">
      <c r="A7">
        <v>9</v>
      </c>
      <c r="B7">
        <v>2</v>
      </c>
      <c r="C7">
        <v>2</v>
      </c>
      <c r="D7">
        <v>2022</v>
      </c>
      <c r="E7">
        <v>2</v>
      </c>
      <c r="F7">
        <v>33</v>
      </c>
      <c r="G7" t="s">
        <v>24</v>
      </c>
      <c r="H7">
        <v>4</v>
      </c>
      <c r="I7" t="s">
        <v>25</v>
      </c>
      <c r="J7">
        <v>1</v>
      </c>
      <c r="M7">
        <v>2</v>
      </c>
      <c r="N7">
        <v>339</v>
      </c>
      <c r="O7" t="s">
        <v>26</v>
      </c>
      <c r="P7" s="1">
        <v>1473505.53</v>
      </c>
      <c r="Q7" s="1">
        <v>1473505.53</v>
      </c>
      <c r="R7" s="1">
        <v>1473505.53</v>
      </c>
      <c r="S7" s="1">
        <v>1473505.53</v>
      </c>
      <c r="T7" t="s">
        <v>26</v>
      </c>
      <c r="U7" t="s">
        <v>26</v>
      </c>
    </row>
    <row r="8" spans="1:28">
      <c r="A8">
        <v>9</v>
      </c>
      <c r="B8">
        <v>2</v>
      </c>
      <c r="C8">
        <v>2</v>
      </c>
      <c r="D8">
        <v>2022</v>
      </c>
      <c r="E8">
        <v>2</v>
      </c>
      <c r="F8">
        <v>33</v>
      </c>
      <c r="G8" t="s">
        <v>24</v>
      </c>
      <c r="H8">
        <v>4</v>
      </c>
      <c r="I8" t="s">
        <v>25</v>
      </c>
      <c r="J8">
        <v>1</v>
      </c>
      <c r="M8">
        <v>2</v>
      </c>
      <c r="N8">
        <v>614</v>
      </c>
      <c r="O8" s="1">
        <v>31238303</v>
      </c>
      <c r="P8" s="1">
        <v>48634066.960000001</v>
      </c>
      <c r="Q8" s="1">
        <v>48634066.960000001</v>
      </c>
      <c r="R8" s="1">
        <v>48602972.57</v>
      </c>
      <c r="S8" s="1">
        <v>48602972.57</v>
      </c>
      <c r="T8" s="1">
        <v>30254056.940000001</v>
      </c>
      <c r="U8" s="1">
        <v>30254056.940000001</v>
      </c>
      <c r="X8" t="s">
        <v>27</v>
      </c>
      <c r="AA8" s="1">
        <v>990721.61</v>
      </c>
    </row>
    <row r="9" spans="1:28">
      <c r="A9">
        <v>9</v>
      </c>
      <c r="B9">
        <v>2</v>
      </c>
      <c r="C9">
        <v>2</v>
      </c>
      <c r="D9">
        <v>2022</v>
      </c>
      <c r="E9">
        <v>2</v>
      </c>
      <c r="F9">
        <v>33</v>
      </c>
      <c r="G9" t="s">
        <v>24</v>
      </c>
      <c r="H9">
        <v>4</v>
      </c>
      <c r="I9" t="s">
        <v>25</v>
      </c>
      <c r="J9">
        <v>1</v>
      </c>
      <c r="M9">
        <v>1</v>
      </c>
      <c r="N9">
        <v>799</v>
      </c>
      <c r="O9" t="s">
        <v>26</v>
      </c>
      <c r="P9" s="1">
        <v>285508.59999999998</v>
      </c>
      <c r="Q9" s="1">
        <v>285508.59999999998</v>
      </c>
      <c r="R9" t="s">
        <v>26</v>
      </c>
      <c r="S9" t="s">
        <v>26</v>
      </c>
      <c r="T9" t="s">
        <v>26</v>
      </c>
      <c r="U9" t="s">
        <v>26</v>
      </c>
      <c r="X9" t="s">
        <v>28</v>
      </c>
      <c r="AA9" s="1">
        <v>285508.59999999998</v>
      </c>
      <c r="AB9" s="1">
        <v>1276230.21</v>
      </c>
    </row>
    <row r="10" spans="1:28">
      <c r="A10">
        <v>9</v>
      </c>
      <c r="B10">
        <v>2</v>
      </c>
      <c r="C10">
        <v>1</v>
      </c>
      <c r="D10">
        <v>2022</v>
      </c>
      <c r="E10">
        <v>2</v>
      </c>
      <c r="F10">
        <v>33</v>
      </c>
      <c r="G10" t="s">
        <v>24</v>
      </c>
      <c r="H10">
        <v>5</v>
      </c>
      <c r="I10" t="s">
        <v>29</v>
      </c>
      <c r="J10">
        <v>1</v>
      </c>
      <c r="K10">
        <v>2087363.09</v>
      </c>
      <c r="L10">
        <v>0</v>
      </c>
    </row>
    <row r="11" spans="1:28">
      <c r="A11">
        <v>9</v>
      </c>
      <c r="B11">
        <v>2</v>
      </c>
      <c r="C11">
        <v>2</v>
      </c>
      <c r="D11">
        <v>2022</v>
      </c>
      <c r="E11">
        <v>2</v>
      </c>
      <c r="F11">
        <v>33</v>
      </c>
      <c r="G11" t="s">
        <v>24</v>
      </c>
      <c r="H11">
        <v>5</v>
      </c>
      <c r="I11" t="s">
        <v>29</v>
      </c>
      <c r="J11">
        <v>1</v>
      </c>
      <c r="M11">
        <v>1</v>
      </c>
      <c r="N11">
        <v>211</v>
      </c>
      <c r="O11" s="1">
        <v>2695454</v>
      </c>
      <c r="P11" s="1">
        <v>490000</v>
      </c>
      <c r="Q11" s="1">
        <v>490000</v>
      </c>
      <c r="R11" s="1">
        <v>489969.33</v>
      </c>
      <c r="S11" s="1">
        <v>489969.33</v>
      </c>
      <c r="T11" s="1">
        <v>489969.33</v>
      </c>
      <c r="U11" s="1">
        <v>489969.33</v>
      </c>
    </row>
    <row r="12" spans="1:28">
      <c r="A12">
        <v>9</v>
      </c>
      <c r="B12">
        <v>2</v>
      </c>
      <c r="C12">
        <v>2</v>
      </c>
      <c r="D12">
        <v>2022</v>
      </c>
      <c r="E12">
        <v>2</v>
      </c>
      <c r="F12">
        <v>33</v>
      </c>
      <c r="G12" t="s">
        <v>24</v>
      </c>
      <c r="H12">
        <v>5</v>
      </c>
      <c r="I12" t="s">
        <v>29</v>
      </c>
      <c r="J12">
        <v>1</v>
      </c>
      <c r="M12">
        <v>2</v>
      </c>
      <c r="N12">
        <v>211</v>
      </c>
      <c r="O12" s="1">
        <v>1110000</v>
      </c>
      <c r="P12" s="1">
        <v>1110000</v>
      </c>
      <c r="Q12" s="1">
        <v>1110000</v>
      </c>
      <c r="R12" s="1">
        <v>1109930.51</v>
      </c>
      <c r="S12" s="1">
        <v>1109930.51</v>
      </c>
      <c r="T12" s="1">
        <v>1109930.51</v>
      </c>
      <c r="U12" s="1">
        <v>1109930.51</v>
      </c>
    </row>
    <row r="13" spans="1:28">
      <c r="A13">
        <v>9</v>
      </c>
      <c r="B13">
        <v>2</v>
      </c>
      <c r="C13">
        <v>2</v>
      </c>
      <c r="D13">
        <v>2022</v>
      </c>
      <c r="E13">
        <v>2</v>
      </c>
      <c r="F13">
        <v>33</v>
      </c>
      <c r="G13" t="s">
        <v>24</v>
      </c>
      <c r="H13">
        <v>5</v>
      </c>
      <c r="I13" t="s">
        <v>29</v>
      </c>
      <c r="J13">
        <v>1</v>
      </c>
      <c r="M13">
        <v>1</v>
      </c>
      <c r="N13">
        <v>212</v>
      </c>
      <c r="O13" s="1">
        <v>200000</v>
      </c>
      <c r="P13" s="1">
        <v>6867.2</v>
      </c>
      <c r="Q13" s="1">
        <v>6867.2</v>
      </c>
      <c r="R13" s="1">
        <v>6867.2</v>
      </c>
      <c r="S13" s="1">
        <v>6867.2</v>
      </c>
      <c r="T13" s="1">
        <v>6867.2</v>
      </c>
      <c r="U13" s="1">
        <v>6867.2</v>
      </c>
    </row>
    <row r="14" spans="1:28">
      <c r="A14">
        <v>9</v>
      </c>
      <c r="B14">
        <v>2</v>
      </c>
      <c r="C14">
        <v>2</v>
      </c>
      <c r="D14">
        <v>2022</v>
      </c>
      <c r="E14">
        <v>2</v>
      </c>
      <c r="F14">
        <v>33</v>
      </c>
      <c r="G14" t="s">
        <v>24</v>
      </c>
      <c r="H14">
        <v>5</v>
      </c>
      <c r="I14" t="s">
        <v>29</v>
      </c>
      <c r="J14">
        <v>1</v>
      </c>
      <c r="M14">
        <v>1</v>
      </c>
      <c r="N14">
        <v>214</v>
      </c>
      <c r="O14" s="1">
        <v>1017847</v>
      </c>
      <c r="P14" s="1">
        <v>1017847</v>
      </c>
      <c r="Q14" s="1">
        <v>1017847</v>
      </c>
      <c r="R14" s="1">
        <v>1017505.6</v>
      </c>
      <c r="S14" s="1">
        <v>1017505.6</v>
      </c>
      <c r="T14" s="1">
        <v>461909.68</v>
      </c>
      <c r="U14" s="1">
        <v>461909.68</v>
      </c>
    </row>
    <row r="15" spans="1:28">
      <c r="A15">
        <v>9</v>
      </c>
      <c r="B15">
        <v>2</v>
      </c>
      <c r="C15">
        <v>2</v>
      </c>
      <c r="D15">
        <v>2022</v>
      </c>
      <c r="E15">
        <v>2</v>
      </c>
      <c r="F15">
        <v>33</v>
      </c>
      <c r="G15" t="s">
        <v>24</v>
      </c>
      <c r="H15">
        <v>5</v>
      </c>
      <c r="I15" t="s">
        <v>29</v>
      </c>
      <c r="J15">
        <v>1</v>
      </c>
      <c r="M15">
        <v>1</v>
      </c>
      <c r="N15">
        <v>216</v>
      </c>
      <c r="O15" s="1">
        <v>1000000</v>
      </c>
      <c r="P15" s="1">
        <v>489605.84</v>
      </c>
      <c r="Q15" s="1">
        <v>489605.84</v>
      </c>
      <c r="R15" s="1">
        <v>489605.84</v>
      </c>
      <c r="S15" s="1">
        <v>489605.84</v>
      </c>
      <c r="T15" t="s">
        <v>26</v>
      </c>
      <c r="U15" t="s">
        <v>26</v>
      </c>
    </row>
    <row r="16" spans="1:28">
      <c r="A16">
        <v>9</v>
      </c>
      <c r="B16">
        <v>2</v>
      </c>
      <c r="C16">
        <v>2</v>
      </c>
      <c r="D16">
        <v>2022</v>
      </c>
      <c r="E16">
        <v>2</v>
      </c>
      <c r="F16">
        <v>33</v>
      </c>
      <c r="G16" t="s">
        <v>24</v>
      </c>
      <c r="H16">
        <v>5</v>
      </c>
      <c r="I16" t="s">
        <v>29</v>
      </c>
      <c r="J16">
        <v>1</v>
      </c>
      <c r="M16">
        <v>1</v>
      </c>
      <c r="N16">
        <v>221</v>
      </c>
      <c r="O16" s="1">
        <v>770180</v>
      </c>
      <c r="P16" s="1">
        <v>954157</v>
      </c>
      <c r="Q16" s="1">
        <v>954157</v>
      </c>
      <c r="R16" s="1">
        <v>954157</v>
      </c>
      <c r="S16" s="1">
        <v>954157</v>
      </c>
      <c r="T16" s="1">
        <v>860701</v>
      </c>
      <c r="U16" s="1">
        <v>860701</v>
      </c>
    </row>
    <row r="17" spans="1:21">
      <c r="A17">
        <v>9</v>
      </c>
      <c r="B17">
        <v>2</v>
      </c>
      <c r="C17">
        <v>2</v>
      </c>
      <c r="D17">
        <v>2022</v>
      </c>
      <c r="E17">
        <v>2</v>
      </c>
      <c r="F17">
        <v>33</v>
      </c>
      <c r="G17" t="s">
        <v>24</v>
      </c>
      <c r="H17">
        <v>5</v>
      </c>
      <c r="I17" t="s">
        <v>29</v>
      </c>
      <c r="J17">
        <v>1</v>
      </c>
      <c r="M17">
        <v>2</v>
      </c>
      <c r="N17">
        <v>239</v>
      </c>
      <c r="O17" t="s">
        <v>26</v>
      </c>
      <c r="P17" s="1">
        <v>4378000</v>
      </c>
      <c r="Q17" s="1">
        <v>4378000</v>
      </c>
      <c r="R17" s="1">
        <v>4378000</v>
      </c>
      <c r="S17" s="1">
        <v>4378000</v>
      </c>
      <c r="T17" s="1">
        <v>4378000</v>
      </c>
      <c r="U17" s="1">
        <v>4378000</v>
      </c>
    </row>
    <row r="18" spans="1:21">
      <c r="A18">
        <v>9</v>
      </c>
      <c r="B18">
        <v>2</v>
      </c>
      <c r="C18">
        <v>2</v>
      </c>
      <c r="D18">
        <v>2022</v>
      </c>
      <c r="E18">
        <v>2</v>
      </c>
      <c r="F18">
        <v>33</v>
      </c>
      <c r="G18" t="s">
        <v>24</v>
      </c>
      <c r="H18">
        <v>5</v>
      </c>
      <c r="I18" t="s">
        <v>29</v>
      </c>
      <c r="J18">
        <v>1</v>
      </c>
      <c r="M18">
        <v>1</v>
      </c>
      <c r="N18">
        <v>241</v>
      </c>
      <c r="O18" s="1">
        <v>132000</v>
      </c>
      <c r="P18" s="1">
        <v>72720.55</v>
      </c>
      <c r="Q18" s="1">
        <v>72720.55</v>
      </c>
      <c r="R18" s="1">
        <v>72720.55</v>
      </c>
      <c r="S18" s="1">
        <v>72720.55</v>
      </c>
      <c r="T18" s="1">
        <v>72720.55</v>
      </c>
      <c r="U18" s="1">
        <v>72720.55</v>
      </c>
    </row>
    <row r="19" spans="1:21">
      <c r="A19">
        <v>9</v>
      </c>
      <c r="B19">
        <v>2</v>
      </c>
      <c r="C19">
        <v>2</v>
      </c>
      <c r="D19">
        <v>2022</v>
      </c>
      <c r="E19">
        <v>2</v>
      </c>
      <c r="F19">
        <v>33</v>
      </c>
      <c r="G19" t="s">
        <v>24</v>
      </c>
      <c r="H19">
        <v>5</v>
      </c>
      <c r="I19" t="s">
        <v>29</v>
      </c>
      <c r="J19">
        <v>1</v>
      </c>
      <c r="M19">
        <v>1</v>
      </c>
      <c r="N19">
        <v>242</v>
      </c>
      <c r="O19" s="1">
        <v>350000</v>
      </c>
      <c r="P19" s="1">
        <v>1468420.8</v>
      </c>
      <c r="Q19" s="1">
        <v>1468420.8</v>
      </c>
      <c r="R19" s="1">
        <v>1468420.8</v>
      </c>
      <c r="S19" s="1">
        <v>1468420.8</v>
      </c>
      <c r="T19" s="1">
        <v>1468420.8</v>
      </c>
      <c r="U19" s="1">
        <v>1468420.8</v>
      </c>
    </row>
    <row r="20" spans="1:21">
      <c r="A20">
        <v>9</v>
      </c>
      <c r="B20">
        <v>2</v>
      </c>
      <c r="C20">
        <v>2</v>
      </c>
      <c r="D20">
        <v>2022</v>
      </c>
      <c r="E20">
        <v>2</v>
      </c>
      <c r="F20">
        <v>33</v>
      </c>
      <c r="G20" t="s">
        <v>24</v>
      </c>
      <c r="H20">
        <v>5</v>
      </c>
      <c r="I20" t="s">
        <v>29</v>
      </c>
      <c r="J20">
        <v>1</v>
      </c>
      <c r="M20">
        <v>2</v>
      </c>
      <c r="N20">
        <v>242</v>
      </c>
      <c r="O20" t="s">
        <v>26</v>
      </c>
      <c r="P20" s="1">
        <v>1977.82</v>
      </c>
      <c r="Q20" s="1">
        <v>1977.82</v>
      </c>
      <c r="R20" s="1">
        <v>1977.82</v>
      </c>
      <c r="S20" s="1">
        <v>1977.82</v>
      </c>
      <c r="T20" s="1">
        <v>1977.82</v>
      </c>
      <c r="U20" s="1">
        <v>1977.82</v>
      </c>
    </row>
    <row r="21" spans="1:21">
      <c r="A21">
        <v>9</v>
      </c>
      <c r="B21">
        <v>2</v>
      </c>
      <c r="C21">
        <v>2</v>
      </c>
      <c r="D21">
        <v>2022</v>
      </c>
      <c r="E21">
        <v>2</v>
      </c>
      <c r="F21">
        <v>33</v>
      </c>
      <c r="G21" t="s">
        <v>24</v>
      </c>
      <c r="H21">
        <v>5</v>
      </c>
      <c r="I21" t="s">
        <v>29</v>
      </c>
      <c r="J21">
        <v>1</v>
      </c>
      <c r="M21">
        <v>2</v>
      </c>
      <c r="N21">
        <v>244</v>
      </c>
      <c r="O21" t="s">
        <v>26</v>
      </c>
      <c r="P21" s="1">
        <v>175893.42</v>
      </c>
      <c r="Q21" s="1">
        <v>175893.42</v>
      </c>
      <c r="R21" s="1">
        <v>175893.42</v>
      </c>
      <c r="S21" s="1">
        <v>175893.42</v>
      </c>
      <c r="T21" s="1">
        <v>175893.42</v>
      </c>
      <c r="U21" s="1">
        <v>175893.42</v>
      </c>
    </row>
    <row r="22" spans="1:21">
      <c r="A22">
        <v>9</v>
      </c>
      <c r="B22">
        <v>2</v>
      </c>
      <c r="C22">
        <v>2</v>
      </c>
      <c r="D22">
        <v>2022</v>
      </c>
      <c r="E22">
        <v>2</v>
      </c>
      <c r="F22">
        <v>33</v>
      </c>
      <c r="G22" t="s">
        <v>24</v>
      </c>
      <c r="H22">
        <v>5</v>
      </c>
      <c r="I22" t="s">
        <v>29</v>
      </c>
      <c r="J22">
        <v>1</v>
      </c>
      <c r="M22">
        <v>1</v>
      </c>
      <c r="N22">
        <v>246</v>
      </c>
      <c r="O22" s="1">
        <v>370000</v>
      </c>
      <c r="P22" t="s">
        <v>26</v>
      </c>
      <c r="Q22" t="s">
        <v>26</v>
      </c>
      <c r="R22" t="s">
        <v>26</v>
      </c>
      <c r="S22" t="s">
        <v>26</v>
      </c>
      <c r="T22" t="s">
        <v>26</v>
      </c>
      <c r="U22" t="s">
        <v>26</v>
      </c>
    </row>
    <row r="23" spans="1:21">
      <c r="A23">
        <v>9</v>
      </c>
      <c r="B23">
        <v>2</v>
      </c>
      <c r="C23">
        <v>2</v>
      </c>
      <c r="D23">
        <v>2022</v>
      </c>
      <c r="E23">
        <v>2</v>
      </c>
      <c r="F23">
        <v>33</v>
      </c>
      <c r="G23" t="s">
        <v>24</v>
      </c>
      <c r="H23">
        <v>5</v>
      </c>
      <c r="I23" t="s">
        <v>29</v>
      </c>
      <c r="J23">
        <v>1</v>
      </c>
      <c r="M23">
        <v>2</v>
      </c>
      <c r="N23">
        <v>246</v>
      </c>
      <c r="O23" s="1">
        <v>48517000</v>
      </c>
      <c r="P23" s="1">
        <v>30134890.82</v>
      </c>
      <c r="Q23" s="1">
        <v>30134890.82</v>
      </c>
      <c r="R23" s="1">
        <v>30134890.82</v>
      </c>
      <c r="S23" s="1">
        <v>30134890.82</v>
      </c>
      <c r="T23" s="1">
        <v>29020942.82</v>
      </c>
      <c r="U23" s="1">
        <v>29020942.82</v>
      </c>
    </row>
    <row r="24" spans="1:21">
      <c r="A24">
        <v>9</v>
      </c>
      <c r="B24">
        <v>2</v>
      </c>
      <c r="C24">
        <v>2</v>
      </c>
      <c r="D24">
        <v>2022</v>
      </c>
      <c r="E24">
        <v>2</v>
      </c>
      <c r="F24">
        <v>33</v>
      </c>
      <c r="G24" t="s">
        <v>24</v>
      </c>
      <c r="H24">
        <v>5</v>
      </c>
      <c r="I24" t="s">
        <v>29</v>
      </c>
      <c r="J24">
        <v>1</v>
      </c>
      <c r="M24">
        <v>1</v>
      </c>
      <c r="N24">
        <v>247</v>
      </c>
      <c r="O24" s="1">
        <v>420000</v>
      </c>
      <c r="P24" s="1">
        <v>286451.49</v>
      </c>
      <c r="Q24" s="1">
        <v>286451.49</v>
      </c>
      <c r="R24" s="1">
        <v>286451.49</v>
      </c>
      <c r="S24" s="1">
        <v>286451.49</v>
      </c>
      <c r="T24" s="1">
        <v>286451.49</v>
      </c>
      <c r="U24" s="1">
        <v>286451.49</v>
      </c>
    </row>
    <row r="25" spans="1:21">
      <c r="A25">
        <v>9</v>
      </c>
      <c r="B25">
        <v>2</v>
      </c>
      <c r="C25">
        <v>2</v>
      </c>
      <c r="D25">
        <v>2022</v>
      </c>
      <c r="E25">
        <v>2</v>
      </c>
      <c r="F25">
        <v>33</v>
      </c>
      <c r="G25" t="s">
        <v>24</v>
      </c>
      <c r="H25">
        <v>5</v>
      </c>
      <c r="I25" t="s">
        <v>29</v>
      </c>
      <c r="J25">
        <v>1</v>
      </c>
      <c r="M25">
        <v>2</v>
      </c>
      <c r="N25">
        <v>247</v>
      </c>
      <c r="O25" t="s">
        <v>26</v>
      </c>
      <c r="P25" s="1">
        <v>13279.68</v>
      </c>
      <c r="Q25" s="1">
        <v>13279.68</v>
      </c>
      <c r="R25" s="1">
        <v>13279.68</v>
      </c>
      <c r="S25" s="1">
        <v>13279.68</v>
      </c>
      <c r="T25" s="1">
        <v>13279.68</v>
      </c>
      <c r="U25" s="1">
        <v>13279.68</v>
      </c>
    </row>
    <row r="26" spans="1:21">
      <c r="A26">
        <v>9</v>
      </c>
      <c r="B26">
        <v>2</v>
      </c>
      <c r="C26">
        <v>2</v>
      </c>
      <c r="D26">
        <v>2022</v>
      </c>
      <c r="E26">
        <v>2</v>
      </c>
      <c r="F26">
        <v>33</v>
      </c>
      <c r="G26" t="s">
        <v>24</v>
      </c>
      <c r="H26">
        <v>5</v>
      </c>
      <c r="I26" t="s">
        <v>29</v>
      </c>
      <c r="J26">
        <v>1</v>
      </c>
      <c r="M26">
        <v>1</v>
      </c>
      <c r="N26">
        <v>249</v>
      </c>
      <c r="O26" s="1">
        <v>775000</v>
      </c>
      <c r="P26" s="1">
        <v>767008.82</v>
      </c>
      <c r="Q26" s="1">
        <v>767008.82</v>
      </c>
      <c r="R26" s="1">
        <v>767008.82</v>
      </c>
      <c r="S26" s="1">
        <v>767008.82</v>
      </c>
      <c r="T26" s="1">
        <v>767008.82</v>
      </c>
      <c r="U26" s="1">
        <v>767008.82</v>
      </c>
    </row>
    <row r="27" spans="1:21">
      <c r="A27">
        <v>9</v>
      </c>
      <c r="B27">
        <v>2</v>
      </c>
      <c r="C27">
        <v>2</v>
      </c>
      <c r="D27">
        <v>2022</v>
      </c>
      <c r="E27">
        <v>2</v>
      </c>
      <c r="F27">
        <v>33</v>
      </c>
      <c r="G27" t="s">
        <v>24</v>
      </c>
      <c r="H27">
        <v>5</v>
      </c>
      <c r="I27" t="s">
        <v>29</v>
      </c>
      <c r="J27">
        <v>1</v>
      </c>
      <c r="M27">
        <v>2</v>
      </c>
      <c r="N27">
        <v>249</v>
      </c>
      <c r="O27" t="s">
        <v>26</v>
      </c>
      <c r="P27" s="1">
        <v>1358545.96</v>
      </c>
      <c r="Q27" s="1">
        <v>1358545.96</v>
      </c>
      <c r="R27" s="1">
        <v>1358545.96</v>
      </c>
      <c r="S27" s="1">
        <v>1358545.96</v>
      </c>
      <c r="T27" s="1">
        <v>1358545.96</v>
      </c>
      <c r="U27" s="1">
        <v>1358545.96</v>
      </c>
    </row>
    <row r="28" spans="1:21">
      <c r="A28">
        <v>9</v>
      </c>
      <c r="B28">
        <v>2</v>
      </c>
      <c r="C28">
        <v>2</v>
      </c>
      <c r="D28">
        <v>2022</v>
      </c>
      <c r="E28">
        <v>2</v>
      </c>
      <c r="F28">
        <v>33</v>
      </c>
      <c r="G28" t="s">
        <v>24</v>
      </c>
      <c r="H28">
        <v>5</v>
      </c>
      <c r="I28" t="s">
        <v>29</v>
      </c>
      <c r="J28">
        <v>1</v>
      </c>
      <c r="M28">
        <v>2</v>
      </c>
      <c r="N28">
        <v>251</v>
      </c>
      <c r="O28" t="s">
        <v>26</v>
      </c>
      <c r="P28" t="s">
        <v>26</v>
      </c>
      <c r="Q28" t="s">
        <v>26</v>
      </c>
      <c r="R28" t="s">
        <v>26</v>
      </c>
      <c r="S28" t="s">
        <v>26</v>
      </c>
      <c r="T28" t="s">
        <v>26</v>
      </c>
      <c r="U28" t="s">
        <v>26</v>
      </c>
    </row>
    <row r="29" spans="1:21">
      <c r="A29">
        <v>9</v>
      </c>
      <c r="B29">
        <v>2</v>
      </c>
      <c r="C29">
        <v>2</v>
      </c>
      <c r="D29">
        <v>2022</v>
      </c>
      <c r="E29">
        <v>2</v>
      </c>
      <c r="F29">
        <v>33</v>
      </c>
      <c r="G29" t="s">
        <v>24</v>
      </c>
      <c r="H29">
        <v>5</v>
      </c>
      <c r="I29" t="s">
        <v>29</v>
      </c>
      <c r="J29">
        <v>1</v>
      </c>
      <c r="M29">
        <v>2</v>
      </c>
      <c r="N29">
        <v>253</v>
      </c>
      <c r="O29" t="s">
        <v>26</v>
      </c>
      <c r="P29" s="1">
        <v>143424.1</v>
      </c>
      <c r="Q29" s="1">
        <v>143424.1</v>
      </c>
      <c r="R29" s="1">
        <v>143424.1</v>
      </c>
      <c r="S29" s="1">
        <v>143424.1</v>
      </c>
      <c r="T29" t="s">
        <v>26</v>
      </c>
      <c r="U29" t="s">
        <v>26</v>
      </c>
    </row>
    <row r="30" spans="1:21">
      <c r="A30">
        <v>9</v>
      </c>
      <c r="B30">
        <v>2</v>
      </c>
      <c r="C30">
        <v>2</v>
      </c>
      <c r="D30">
        <v>2022</v>
      </c>
      <c r="E30">
        <v>2</v>
      </c>
      <c r="F30">
        <v>33</v>
      </c>
      <c r="G30" t="s">
        <v>24</v>
      </c>
      <c r="H30">
        <v>5</v>
      </c>
      <c r="I30" t="s">
        <v>29</v>
      </c>
      <c r="J30">
        <v>1</v>
      </c>
      <c r="M30">
        <v>2</v>
      </c>
      <c r="N30">
        <v>254</v>
      </c>
      <c r="O30" t="s">
        <v>26</v>
      </c>
      <c r="P30" s="1">
        <v>215406.24</v>
      </c>
      <c r="Q30" s="1">
        <v>215406.24</v>
      </c>
      <c r="R30" s="1">
        <v>215406.24</v>
      </c>
      <c r="S30" s="1">
        <v>215406.24</v>
      </c>
      <c r="T30" t="s">
        <v>26</v>
      </c>
      <c r="U30" t="s">
        <v>26</v>
      </c>
    </row>
    <row r="31" spans="1:21">
      <c r="A31">
        <v>9</v>
      </c>
      <c r="B31">
        <v>2</v>
      </c>
      <c r="C31">
        <v>2</v>
      </c>
      <c r="D31">
        <v>2022</v>
      </c>
      <c r="E31">
        <v>2</v>
      </c>
      <c r="F31">
        <v>33</v>
      </c>
      <c r="G31" t="s">
        <v>24</v>
      </c>
      <c r="H31">
        <v>5</v>
      </c>
      <c r="I31" t="s">
        <v>29</v>
      </c>
      <c r="J31">
        <v>1</v>
      </c>
      <c r="M31">
        <v>1</v>
      </c>
      <c r="N31">
        <v>256</v>
      </c>
      <c r="O31" s="1">
        <v>150000</v>
      </c>
      <c r="P31" s="1">
        <v>2030922.86</v>
      </c>
      <c r="Q31" s="1">
        <v>2030922.86</v>
      </c>
      <c r="R31" s="1">
        <v>2030922.86</v>
      </c>
      <c r="S31" s="1">
        <v>2030922.86</v>
      </c>
      <c r="T31" s="1">
        <v>2030922.86</v>
      </c>
      <c r="U31" s="1">
        <v>2030922.86</v>
      </c>
    </row>
    <row r="32" spans="1:21">
      <c r="A32">
        <v>9</v>
      </c>
      <c r="B32">
        <v>2</v>
      </c>
      <c r="C32">
        <v>2</v>
      </c>
      <c r="D32">
        <v>2022</v>
      </c>
      <c r="E32">
        <v>2</v>
      </c>
      <c r="F32">
        <v>33</v>
      </c>
      <c r="G32" t="s">
        <v>24</v>
      </c>
      <c r="H32">
        <v>5</v>
      </c>
      <c r="I32" t="s">
        <v>29</v>
      </c>
      <c r="J32">
        <v>1</v>
      </c>
      <c r="M32">
        <v>2</v>
      </c>
      <c r="N32">
        <v>256</v>
      </c>
      <c r="O32" t="s">
        <v>26</v>
      </c>
      <c r="P32" s="1">
        <v>1098999.3400000001</v>
      </c>
      <c r="Q32" s="1">
        <v>1098999.3400000001</v>
      </c>
      <c r="R32" s="1">
        <v>1098999.3400000001</v>
      </c>
      <c r="S32" s="1">
        <v>1098999.3400000001</v>
      </c>
      <c r="T32" s="1">
        <v>698179.9</v>
      </c>
      <c r="U32" s="1">
        <v>698179.9</v>
      </c>
    </row>
    <row r="33" spans="1:21">
      <c r="A33">
        <v>9</v>
      </c>
      <c r="B33">
        <v>2</v>
      </c>
      <c r="C33">
        <v>2</v>
      </c>
      <c r="D33">
        <v>2022</v>
      </c>
      <c r="E33">
        <v>2</v>
      </c>
      <c r="F33">
        <v>33</v>
      </c>
      <c r="G33" t="s">
        <v>24</v>
      </c>
      <c r="H33">
        <v>5</v>
      </c>
      <c r="I33" t="s">
        <v>29</v>
      </c>
      <c r="J33">
        <v>1</v>
      </c>
      <c r="M33">
        <v>1</v>
      </c>
      <c r="N33">
        <v>261</v>
      </c>
      <c r="O33" s="1">
        <v>48243140</v>
      </c>
      <c r="P33" s="1">
        <v>48243140</v>
      </c>
      <c r="Q33" s="1">
        <v>48243140</v>
      </c>
      <c r="R33" s="1">
        <v>48243140</v>
      </c>
      <c r="S33" s="1">
        <v>48243140</v>
      </c>
      <c r="T33" s="1">
        <v>38734040.899999999</v>
      </c>
      <c r="U33" s="1">
        <v>38734040.899999999</v>
      </c>
    </row>
    <row r="34" spans="1:21">
      <c r="A34">
        <v>9</v>
      </c>
      <c r="B34">
        <v>2</v>
      </c>
      <c r="C34">
        <v>2</v>
      </c>
      <c r="D34">
        <v>2022</v>
      </c>
      <c r="E34">
        <v>2</v>
      </c>
      <c r="F34">
        <v>33</v>
      </c>
      <c r="G34" t="s">
        <v>24</v>
      </c>
      <c r="H34">
        <v>5</v>
      </c>
      <c r="I34" t="s">
        <v>29</v>
      </c>
      <c r="J34">
        <v>1</v>
      </c>
      <c r="M34">
        <v>1</v>
      </c>
      <c r="N34">
        <v>275</v>
      </c>
      <c r="O34" t="s">
        <v>26</v>
      </c>
      <c r="P34" s="1">
        <v>9918</v>
      </c>
      <c r="Q34" s="1">
        <v>9918</v>
      </c>
      <c r="R34" s="1">
        <v>9918</v>
      </c>
      <c r="S34" s="1">
        <v>9918</v>
      </c>
      <c r="T34" s="1">
        <v>9918</v>
      </c>
      <c r="U34" s="1">
        <v>9918</v>
      </c>
    </row>
    <row r="35" spans="1:21">
      <c r="A35">
        <v>9</v>
      </c>
      <c r="B35">
        <v>2</v>
      </c>
      <c r="C35">
        <v>2</v>
      </c>
      <c r="D35">
        <v>2022</v>
      </c>
      <c r="E35">
        <v>2</v>
      </c>
      <c r="F35">
        <v>33</v>
      </c>
      <c r="G35" t="s">
        <v>24</v>
      </c>
      <c r="H35">
        <v>5</v>
      </c>
      <c r="I35" t="s">
        <v>29</v>
      </c>
      <c r="J35">
        <v>1</v>
      </c>
      <c r="M35">
        <v>1</v>
      </c>
      <c r="N35">
        <v>291</v>
      </c>
      <c r="O35" s="1">
        <v>250000</v>
      </c>
      <c r="P35" s="1">
        <v>45004.26</v>
      </c>
      <c r="Q35" s="1">
        <v>45004.26</v>
      </c>
      <c r="R35" s="1">
        <v>45004.26</v>
      </c>
      <c r="S35" s="1">
        <v>45004.26</v>
      </c>
      <c r="T35" s="1">
        <v>45004.26</v>
      </c>
      <c r="U35" s="1">
        <v>45004.26</v>
      </c>
    </row>
    <row r="36" spans="1:21">
      <c r="A36">
        <v>9</v>
      </c>
      <c r="B36">
        <v>2</v>
      </c>
      <c r="C36">
        <v>2</v>
      </c>
      <c r="D36">
        <v>2022</v>
      </c>
      <c r="E36">
        <v>2</v>
      </c>
      <c r="F36">
        <v>33</v>
      </c>
      <c r="G36" t="s">
        <v>24</v>
      </c>
      <c r="H36">
        <v>5</v>
      </c>
      <c r="I36" t="s">
        <v>29</v>
      </c>
      <c r="J36">
        <v>1</v>
      </c>
      <c r="M36">
        <v>2</v>
      </c>
      <c r="N36">
        <v>291</v>
      </c>
      <c r="O36" t="s">
        <v>26</v>
      </c>
      <c r="P36" s="1">
        <v>585940.36</v>
      </c>
      <c r="Q36" s="1">
        <v>585940.36</v>
      </c>
      <c r="R36" s="1">
        <v>585940.36</v>
      </c>
      <c r="S36" s="1">
        <v>585940.36</v>
      </c>
      <c r="T36" s="1">
        <v>585940.36</v>
      </c>
      <c r="U36" s="1">
        <v>585940.36</v>
      </c>
    </row>
    <row r="37" spans="1:21">
      <c r="A37">
        <v>9</v>
      </c>
      <c r="B37">
        <v>2</v>
      </c>
      <c r="C37">
        <v>2</v>
      </c>
      <c r="D37">
        <v>2022</v>
      </c>
      <c r="E37">
        <v>2</v>
      </c>
      <c r="F37">
        <v>33</v>
      </c>
      <c r="G37" t="s">
        <v>24</v>
      </c>
      <c r="H37">
        <v>5</v>
      </c>
      <c r="I37" t="s">
        <v>29</v>
      </c>
      <c r="J37">
        <v>1</v>
      </c>
      <c r="M37">
        <v>1</v>
      </c>
      <c r="N37">
        <v>292</v>
      </c>
      <c r="O37" s="1">
        <v>115000</v>
      </c>
      <c r="P37" s="1">
        <v>114790.12</v>
      </c>
      <c r="Q37" s="1">
        <v>114790.12</v>
      </c>
      <c r="R37" s="1">
        <v>114790.12</v>
      </c>
      <c r="S37" s="1">
        <v>114790.12</v>
      </c>
      <c r="T37" s="1">
        <v>114790.12</v>
      </c>
      <c r="U37" s="1">
        <v>114790.12</v>
      </c>
    </row>
    <row r="38" spans="1:21">
      <c r="A38">
        <v>9</v>
      </c>
      <c r="B38">
        <v>2</v>
      </c>
      <c r="C38">
        <v>2</v>
      </c>
      <c r="D38">
        <v>2022</v>
      </c>
      <c r="E38">
        <v>2</v>
      </c>
      <c r="F38">
        <v>33</v>
      </c>
      <c r="G38" t="s">
        <v>24</v>
      </c>
      <c r="H38">
        <v>5</v>
      </c>
      <c r="I38" t="s">
        <v>29</v>
      </c>
      <c r="J38">
        <v>1</v>
      </c>
      <c r="M38">
        <v>1</v>
      </c>
      <c r="N38">
        <v>293</v>
      </c>
      <c r="O38" s="1">
        <v>323300</v>
      </c>
      <c r="P38" t="s">
        <v>26</v>
      </c>
      <c r="Q38" t="s">
        <v>26</v>
      </c>
      <c r="R38" t="s">
        <v>26</v>
      </c>
      <c r="S38" t="s">
        <v>26</v>
      </c>
      <c r="T38" t="s">
        <v>26</v>
      </c>
      <c r="U38" t="s">
        <v>26</v>
      </c>
    </row>
    <row r="39" spans="1:21">
      <c r="A39">
        <v>9</v>
      </c>
      <c r="B39">
        <v>2</v>
      </c>
      <c r="C39">
        <v>2</v>
      </c>
      <c r="D39">
        <v>2022</v>
      </c>
      <c r="E39">
        <v>2</v>
      </c>
      <c r="F39">
        <v>33</v>
      </c>
      <c r="G39" t="s">
        <v>24</v>
      </c>
      <c r="H39">
        <v>5</v>
      </c>
      <c r="I39" t="s">
        <v>29</v>
      </c>
      <c r="J39">
        <v>1</v>
      </c>
      <c r="M39">
        <v>2</v>
      </c>
      <c r="N39">
        <v>296</v>
      </c>
      <c r="O39" t="s">
        <v>26</v>
      </c>
      <c r="P39" s="1">
        <v>2000000</v>
      </c>
      <c r="Q39" s="1">
        <v>2000000</v>
      </c>
      <c r="R39" s="1">
        <v>2000000</v>
      </c>
      <c r="S39" s="1">
        <v>2000000</v>
      </c>
      <c r="T39" s="1">
        <v>1999996.6</v>
      </c>
      <c r="U39" s="1">
        <v>1999996.6</v>
      </c>
    </row>
    <row r="40" spans="1:21">
      <c r="A40">
        <v>9</v>
      </c>
      <c r="B40">
        <v>2</v>
      </c>
      <c r="C40">
        <v>2</v>
      </c>
      <c r="D40">
        <v>2022</v>
      </c>
      <c r="E40">
        <v>2</v>
      </c>
      <c r="F40">
        <v>33</v>
      </c>
      <c r="G40" t="s">
        <v>24</v>
      </c>
      <c r="H40">
        <v>5</v>
      </c>
      <c r="I40" t="s">
        <v>29</v>
      </c>
      <c r="J40">
        <v>1</v>
      </c>
      <c r="M40">
        <v>2</v>
      </c>
      <c r="N40">
        <v>298</v>
      </c>
      <c r="O40" t="s">
        <v>26</v>
      </c>
      <c r="P40" s="1">
        <v>228894.9</v>
      </c>
      <c r="Q40" s="1">
        <v>228894.9</v>
      </c>
      <c r="R40" s="1">
        <v>228894.9</v>
      </c>
      <c r="S40" s="1">
        <v>228894.9</v>
      </c>
      <c r="T40" s="1">
        <v>228894.9</v>
      </c>
      <c r="U40" s="1">
        <v>228894.9</v>
      </c>
    </row>
    <row r="41" spans="1:21">
      <c r="A41">
        <v>9</v>
      </c>
      <c r="B41">
        <v>2</v>
      </c>
      <c r="C41">
        <v>2</v>
      </c>
      <c r="D41">
        <v>2022</v>
      </c>
      <c r="E41">
        <v>2</v>
      </c>
      <c r="F41">
        <v>33</v>
      </c>
      <c r="G41" t="s">
        <v>24</v>
      </c>
      <c r="H41">
        <v>5</v>
      </c>
      <c r="I41" t="s">
        <v>29</v>
      </c>
      <c r="J41">
        <v>1</v>
      </c>
      <c r="M41">
        <v>1</v>
      </c>
      <c r="N41">
        <v>299</v>
      </c>
      <c r="O41" s="1">
        <v>300000</v>
      </c>
      <c r="P41" t="s">
        <v>26</v>
      </c>
      <c r="Q41" t="s">
        <v>26</v>
      </c>
      <c r="R41" t="s">
        <v>26</v>
      </c>
      <c r="S41" t="s">
        <v>26</v>
      </c>
      <c r="T41" t="s">
        <v>26</v>
      </c>
      <c r="U41" t="s">
        <v>26</v>
      </c>
    </row>
    <row r="42" spans="1:21">
      <c r="A42">
        <v>9</v>
      </c>
      <c r="B42">
        <v>2</v>
      </c>
      <c r="C42">
        <v>2</v>
      </c>
      <c r="D42">
        <v>2022</v>
      </c>
      <c r="E42">
        <v>2</v>
      </c>
      <c r="F42">
        <v>33</v>
      </c>
      <c r="G42" t="s">
        <v>24</v>
      </c>
      <c r="H42">
        <v>5</v>
      </c>
      <c r="I42" t="s">
        <v>29</v>
      </c>
      <c r="J42">
        <v>1</v>
      </c>
      <c r="M42">
        <v>2</v>
      </c>
      <c r="N42">
        <v>299</v>
      </c>
      <c r="O42" t="s">
        <v>26</v>
      </c>
      <c r="P42" s="1">
        <v>266357.95</v>
      </c>
      <c r="Q42" s="1">
        <v>266357.95</v>
      </c>
      <c r="R42" s="1">
        <v>266357.95</v>
      </c>
      <c r="S42" s="1">
        <v>266357.95</v>
      </c>
      <c r="T42" s="1">
        <v>266357.95</v>
      </c>
      <c r="U42" s="1">
        <v>266357.95</v>
      </c>
    </row>
    <row r="43" spans="1:21">
      <c r="A43">
        <v>9</v>
      </c>
      <c r="B43">
        <v>2</v>
      </c>
      <c r="C43">
        <v>2</v>
      </c>
      <c r="D43">
        <v>2022</v>
      </c>
      <c r="E43">
        <v>2</v>
      </c>
      <c r="F43">
        <v>33</v>
      </c>
      <c r="G43" t="s">
        <v>24</v>
      </c>
      <c r="H43">
        <v>5</v>
      </c>
      <c r="I43" t="s">
        <v>29</v>
      </c>
      <c r="J43">
        <v>1</v>
      </c>
      <c r="M43">
        <v>1</v>
      </c>
      <c r="N43">
        <v>311</v>
      </c>
      <c r="O43" s="1">
        <v>110775530</v>
      </c>
      <c r="P43" s="1">
        <v>113633209.78</v>
      </c>
      <c r="Q43" s="1">
        <v>113633209.78</v>
      </c>
      <c r="R43" s="1">
        <v>113633209.78</v>
      </c>
      <c r="S43" s="1">
        <v>113633209.78</v>
      </c>
      <c r="T43" s="1">
        <v>111242311.39</v>
      </c>
      <c r="U43" s="1">
        <v>111242311.39</v>
      </c>
    </row>
    <row r="44" spans="1:21">
      <c r="A44">
        <v>9</v>
      </c>
      <c r="B44">
        <v>2</v>
      </c>
      <c r="C44">
        <v>2</v>
      </c>
      <c r="D44">
        <v>2022</v>
      </c>
      <c r="E44">
        <v>2</v>
      </c>
      <c r="F44">
        <v>33</v>
      </c>
      <c r="G44" t="s">
        <v>24</v>
      </c>
      <c r="H44">
        <v>5</v>
      </c>
      <c r="I44" t="s">
        <v>29</v>
      </c>
      <c r="J44">
        <v>1</v>
      </c>
      <c r="M44">
        <v>2</v>
      </c>
      <c r="N44">
        <v>311</v>
      </c>
      <c r="O44" s="1">
        <v>4468000</v>
      </c>
      <c r="P44" s="1">
        <v>7446060.8600000003</v>
      </c>
      <c r="Q44" s="1">
        <v>7446060.8600000003</v>
      </c>
      <c r="R44" s="1">
        <v>7446060.8600000003</v>
      </c>
      <c r="S44" s="1">
        <v>7446060.8600000003</v>
      </c>
      <c r="T44" s="1">
        <v>6980658.8600000003</v>
      </c>
      <c r="U44" s="1">
        <v>6980658.8600000003</v>
      </c>
    </row>
    <row r="45" spans="1:21">
      <c r="A45">
        <v>9</v>
      </c>
      <c r="B45">
        <v>2</v>
      </c>
      <c r="C45">
        <v>2</v>
      </c>
      <c r="D45">
        <v>2022</v>
      </c>
      <c r="E45">
        <v>2</v>
      </c>
      <c r="F45">
        <v>33</v>
      </c>
      <c r="G45" t="s">
        <v>24</v>
      </c>
      <c r="H45">
        <v>5</v>
      </c>
      <c r="I45" t="s">
        <v>29</v>
      </c>
      <c r="J45">
        <v>1</v>
      </c>
      <c r="M45">
        <v>1</v>
      </c>
      <c r="N45">
        <v>313</v>
      </c>
      <c r="O45" s="1">
        <v>27694844</v>
      </c>
      <c r="P45" s="1">
        <v>27694844</v>
      </c>
      <c r="Q45" s="1">
        <v>27694844</v>
      </c>
      <c r="R45" s="1">
        <v>24177324</v>
      </c>
      <c r="S45" s="1">
        <v>24177324</v>
      </c>
      <c r="T45" s="1">
        <v>24177324</v>
      </c>
      <c r="U45" s="1">
        <v>24177324</v>
      </c>
    </row>
    <row r="46" spans="1:21">
      <c r="A46">
        <v>9</v>
      </c>
      <c r="B46">
        <v>2</v>
      </c>
      <c r="C46">
        <v>2</v>
      </c>
      <c r="D46">
        <v>2022</v>
      </c>
      <c r="E46">
        <v>2</v>
      </c>
      <c r="F46">
        <v>33</v>
      </c>
      <c r="G46" t="s">
        <v>24</v>
      </c>
      <c r="H46">
        <v>5</v>
      </c>
      <c r="I46" t="s">
        <v>29</v>
      </c>
      <c r="J46">
        <v>1</v>
      </c>
      <c r="M46">
        <v>1</v>
      </c>
      <c r="N46">
        <v>314</v>
      </c>
      <c r="O46" s="1">
        <v>1168232</v>
      </c>
      <c r="P46" s="1">
        <v>587214</v>
      </c>
      <c r="Q46" s="1">
        <v>587214</v>
      </c>
      <c r="R46" s="1">
        <v>587214</v>
      </c>
      <c r="S46" s="1">
        <v>587214</v>
      </c>
      <c r="T46" s="1">
        <v>134939.07</v>
      </c>
      <c r="U46" s="1">
        <v>134939.07</v>
      </c>
    </row>
    <row r="47" spans="1:21">
      <c r="A47">
        <v>9</v>
      </c>
      <c r="B47">
        <v>2</v>
      </c>
      <c r="C47">
        <v>2</v>
      </c>
      <c r="D47">
        <v>2022</v>
      </c>
      <c r="E47">
        <v>2</v>
      </c>
      <c r="F47">
        <v>33</v>
      </c>
      <c r="G47" t="s">
        <v>24</v>
      </c>
      <c r="H47">
        <v>5</v>
      </c>
      <c r="I47" t="s">
        <v>29</v>
      </c>
      <c r="J47">
        <v>1</v>
      </c>
      <c r="M47">
        <v>1</v>
      </c>
      <c r="N47">
        <v>317</v>
      </c>
      <c r="O47" s="1">
        <v>709956</v>
      </c>
      <c r="P47" s="1">
        <v>1290974</v>
      </c>
      <c r="Q47" s="1">
        <v>1290974</v>
      </c>
      <c r="R47" s="1">
        <v>1290974</v>
      </c>
      <c r="S47" s="1">
        <v>1290974</v>
      </c>
      <c r="T47" s="1">
        <v>113163.8</v>
      </c>
      <c r="U47" s="1">
        <v>113163.8</v>
      </c>
    </row>
    <row r="48" spans="1:21">
      <c r="A48">
        <v>9</v>
      </c>
      <c r="B48">
        <v>2</v>
      </c>
      <c r="C48">
        <v>2</v>
      </c>
      <c r="D48">
        <v>2022</v>
      </c>
      <c r="E48">
        <v>2</v>
      </c>
      <c r="F48">
        <v>33</v>
      </c>
      <c r="G48" t="s">
        <v>24</v>
      </c>
      <c r="H48">
        <v>5</v>
      </c>
      <c r="I48" t="s">
        <v>29</v>
      </c>
      <c r="J48">
        <v>1</v>
      </c>
      <c r="M48">
        <v>1</v>
      </c>
      <c r="N48">
        <v>319</v>
      </c>
      <c r="O48" s="1">
        <v>431720</v>
      </c>
      <c r="P48" s="1">
        <v>419050</v>
      </c>
      <c r="Q48" s="1">
        <v>419050</v>
      </c>
      <c r="R48" s="1">
        <v>419050</v>
      </c>
      <c r="S48" s="1">
        <v>419050</v>
      </c>
      <c r="T48" s="1">
        <v>308558.23</v>
      </c>
      <c r="U48" s="1">
        <v>308558.23</v>
      </c>
    </row>
    <row r="49" spans="1:21">
      <c r="A49">
        <v>9</v>
      </c>
      <c r="B49">
        <v>2</v>
      </c>
      <c r="C49">
        <v>2</v>
      </c>
      <c r="D49">
        <v>2022</v>
      </c>
      <c r="E49">
        <v>2</v>
      </c>
      <c r="F49">
        <v>33</v>
      </c>
      <c r="G49" t="s">
        <v>24</v>
      </c>
      <c r="H49">
        <v>5</v>
      </c>
      <c r="I49" t="s">
        <v>29</v>
      </c>
      <c r="J49">
        <v>1</v>
      </c>
      <c r="M49">
        <v>2</v>
      </c>
      <c r="N49">
        <v>325</v>
      </c>
      <c r="O49" t="s">
        <v>26</v>
      </c>
      <c r="P49" t="s">
        <v>26</v>
      </c>
      <c r="Q49" t="s">
        <v>26</v>
      </c>
      <c r="R49" t="s">
        <v>26</v>
      </c>
      <c r="S49" t="s">
        <v>26</v>
      </c>
      <c r="T49" t="s">
        <v>26</v>
      </c>
      <c r="U49" t="s">
        <v>26</v>
      </c>
    </row>
    <row r="50" spans="1:21">
      <c r="A50">
        <v>9</v>
      </c>
      <c r="B50">
        <v>2</v>
      </c>
      <c r="C50">
        <v>2</v>
      </c>
      <c r="D50">
        <v>2022</v>
      </c>
      <c r="E50">
        <v>2</v>
      </c>
      <c r="F50">
        <v>33</v>
      </c>
      <c r="G50" t="s">
        <v>24</v>
      </c>
      <c r="H50">
        <v>5</v>
      </c>
      <c r="I50" t="s">
        <v>29</v>
      </c>
      <c r="J50">
        <v>1</v>
      </c>
      <c r="M50">
        <v>1</v>
      </c>
      <c r="N50">
        <v>331</v>
      </c>
      <c r="O50" t="s">
        <v>26</v>
      </c>
      <c r="P50" t="s">
        <v>26</v>
      </c>
      <c r="Q50" t="s">
        <v>26</v>
      </c>
      <c r="R50" t="s">
        <v>26</v>
      </c>
      <c r="S50" t="s">
        <v>26</v>
      </c>
      <c r="T50" t="s">
        <v>26</v>
      </c>
      <c r="U50" t="s">
        <v>26</v>
      </c>
    </row>
    <row r="51" spans="1:21">
      <c r="A51">
        <v>9</v>
      </c>
      <c r="B51">
        <v>2</v>
      </c>
      <c r="C51">
        <v>2</v>
      </c>
      <c r="D51">
        <v>2022</v>
      </c>
      <c r="E51">
        <v>2</v>
      </c>
      <c r="F51">
        <v>33</v>
      </c>
      <c r="G51" t="s">
        <v>24</v>
      </c>
      <c r="H51">
        <v>5</v>
      </c>
      <c r="I51" t="s">
        <v>29</v>
      </c>
      <c r="J51">
        <v>1</v>
      </c>
      <c r="M51">
        <v>1</v>
      </c>
      <c r="N51">
        <v>333</v>
      </c>
      <c r="O51" s="1">
        <v>1000000</v>
      </c>
      <c r="P51" t="s">
        <v>26</v>
      </c>
      <c r="Q51" t="s">
        <v>26</v>
      </c>
      <c r="R51" t="s">
        <v>26</v>
      </c>
      <c r="S51" t="s">
        <v>26</v>
      </c>
      <c r="T51" t="s">
        <v>26</v>
      </c>
      <c r="U51" t="s">
        <v>26</v>
      </c>
    </row>
    <row r="52" spans="1:21">
      <c r="A52">
        <v>9</v>
      </c>
      <c r="B52">
        <v>2</v>
      </c>
      <c r="C52">
        <v>2</v>
      </c>
      <c r="D52">
        <v>2022</v>
      </c>
      <c r="E52">
        <v>2</v>
      </c>
      <c r="F52">
        <v>33</v>
      </c>
      <c r="G52" t="s">
        <v>24</v>
      </c>
      <c r="H52">
        <v>5</v>
      </c>
      <c r="I52" t="s">
        <v>29</v>
      </c>
      <c r="J52">
        <v>1</v>
      </c>
      <c r="M52">
        <v>1</v>
      </c>
      <c r="N52">
        <v>336</v>
      </c>
      <c r="O52" s="1">
        <v>2338032</v>
      </c>
      <c r="P52" s="1">
        <v>1109221.3999999999</v>
      </c>
      <c r="Q52" s="1">
        <v>1109221.3999999999</v>
      </c>
      <c r="R52" s="1">
        <v>1109221.3899999999</v>
      </c>
      <c r="S52" s="1">
        <v>1109221.3899999999</v>
      </c>
      <c r="T52" s="1">
        <v>710438.68</v>
      </c>
      <c r="U52" s="1">
        <v>710438.68</v>
      </c>
    </row>
    <row r="53" spans="1:21">
      <c r="A53">
        <v>9</v>
      </c>
      <c r="B53">
        <v>2</v>
      </c>
      <c r="C53">
        <v>2</v>
      </c>
      <c r="D53">
        <v>2022</v>
      </c>
      <c r="E53">
        <v>2</v>
      </c>
      <c r="F53">
        <v>33</v>
      </c>
      <c r="G53" t="s">
        <v>24</v>
      </c>
      <c r="H53">
        <v>5</v>
      </c>
      <c r="I53" t="s">
        <v>29</v>
      </c>
      <c r="J53">
        <v>1</v>
      </c>
      <c r="M53">
        <v>2</v>
      </c>
      <c r="N53">
        <v>338</v>
      </c>
      <c r="O53" s="1">
        <v>99910000</v>
      </c>
      <c r="P53" s="1">
        <v>99910000</v>
      </c>
      <c r="Q53" s="1">
        <v>99910000</v>
      </c>
      <c r="R53" s="1">
        <v>99756245.650000006</v>
      </c>
      <c r="S53" s="1">
        <v>99756245.650000006</v>
      </c>
      <c r="T53" s="1">
        <v>99756245.650000006</v>
      </c>
      <c r="U53" s="1">
        <v>99756245.650000006</v>
      </c>
    </row>
    <row r="54" spans="1:21">
      <c r="A54">
        <v>9</v>
      </c>
      <c r="B54">
        <v>2</v>
      </c>
      <c r="C54">
        <v>2</v>
      </c>
      <c r="D54">
        <v>2022</v>
      </c>
      <c r="E54">
        <v>2</v>
      </c>
      <c r="F54">
        <v>33</v>
      </c>
      <c r="G54" t="s">
        <v>24</v>
      </c>
      <c r="H54">
        <v>5</v>
      </c>
      <c r="I54" t="s">
        <v>29</v>
      </c>
      <c r="J54">
        <v>1</v>
      </c>
      <c r="M54">
        <v>1</v>
      </c>
      <c r="N54">
        <v>339</v>
      </c>
      <c r="O54" s="1">
        <v>394150</v>
      </c>
      <c r="P54" s="1">
        <v>156175.44</v>
      </c>
      <c r="Q54" s="1">
        <v>156175.44</v>
      </c>
      <c r="R54" s="1">
        <v>156175.44</v>
      </c>
      <c r="S54" s="1">
        <v>156175.44</v>
      </c>
      <c r="T54" s="1">
        <v>156175.44</v>
      </c>
      <c r="U54" s="1">
        <v>156175.44</v>
      </c>
    </row>
    <row r="55" spans="1:21">
      <c r="A55">
        <v>9</v>
      </c>
      <c r="B55">
        <v>2</v>
      </c>
      <c r="C55">
        <v>2</v>
      </c>
      <c r="D55">
        <v>2022</v>
      </c>
      <c r="E55">
        <v>2</v>
      </c>
      <c r="F55">
        <v>33</v>
      </c>
      <c r="G55" t="s">
        <v>24</v>
      </c>
      <c r="H55">
        <v>5</v>
      </c>
      <c r="I55" t="s">
        <v>29</v>
      </c>
      <c r="J55">
        <v>1</v>
      </c>
      <c r="M55">
        <v>1</v>
      </c>
      <c r="N55">
        <v>345</v>
      </c>
      <c r="O55" t="s">
        <v>26</v>
      </c>
      <c r="P55" s="1">
        <v>300000</v>
      </c>
      <c r="Q55" s="1">
        <v>300000</v>
      </c>
      <c r="R55" s="1">
        <v>300000</v>
      </c>
      <c r="S55" s="1">
        <v>300000</v>
      </c>
      <c r="T55" s="1">
        <v>225001</v>
      </c>
      <c r="U55" s="1">
        <v>225001</v>
      </c>
    </row>
    <row r="56" spans="1:21">
      <c r="A56">
        <v>9</v>
      </c>
      <c r="B56">
        <v>2</v>
      </c>
      <c r="C56">
        <v>2</v>
      </c>
      <c r="D56">
        <v>2022</v>
      </c>
      <c r="E56">
        <v>2</v>
      </c>
      <c r="F56">
        <v>33</v>
      </c>
      <c r="G56" t="s">
        <v>24</v>
      </c>
      <c r="H56">
        <v>5</v>
      </c>
      <c r="I56" t="s">
        <v>29</v>
      </c>
      <c r="J56">
        <v>1</v>
      </c>
      <c r="M56">
        <v>2</v>
      </c>
      <c r="N56">
        <v>345</v>
      </c>
      <c r="O56" t="s">
        <v>26</v>
      </c>
      <c r="P56" s="1">
        <v>206183</v>
      </c>
      <c r="Q56" s="1">
        <v>206183</v>
      </c>
      <c r="R56" s="1">
        <v>206183</v>
      </c>
      <c r="S56" s="1">
        <v>206183</v>
      </c>
      <c r="T56" s="1">
        <v>115150.72</v>
      </c>
      <c r="U56" s="1">
        <v>115150.72</v>
      </c>
    </row>
    <row r="57" spans="1:21">
      <c r="A57">
        <v>9</v>
      </c>
      <c r="B57">
        <v>2</v>
      </c>
      <c r="C57">
        <v>2</v>
      </c>
      <c r="D57">
        <v>2022</v>
      </c>
      <c r="E57">
        <v>2</v>
      </c>
      <c r="F57">
        <v>33</v>
      </c>
      <c r="G57" t="s">
        <v>24</v>
      </c>
      <c r="H57">
        <v>5</v>
      </c>
      <c r="I57" t="s">
        <v>29</v>
      </c>
      <c r="J57">
        <v>1</v>
      </c>
      <c r="M57">
        <v>1</v>
      </c>
      <c r="N57">
        <v>351</v>
      </c>
      <c r="O57" s="1">
        <v>120000</v>
      </c>
      <c r="P57" s="1">
        <v>120000</v>
      </c>
      <c r="Q57" s="1">
        <v>120000</v>
      </c>
      <c r="R57" s="1">
        <v>120000</v>
      </c>
      <c r="S57" s="1">
        <v>120000</v>
      </c>
      <c r="T57" s="1">
        <v>120000</v>
      </c>
      <c r="U57" s="1">
        <v>120000</v>
      </c>
    </row>
    <row r="58" spans="1:21">
      <c r="A58">
        <v>9</v>
      </c>
      <c r="B58">
        <v>2</v>
      </c>
      <c r="C58">
        <v>2</v>
      </c>
      <c r="D58">
        <v>2022</v>
      </c>
      <c r="E58">
        <v>2</v>
      </c>
      <c r="F58">
        <v>33</v>
      </c>
      <c r="G58" t="s">
        <v>24</v>
      </c>
      <c r="H58">
        <v>5</v>
      </c>
      <c r="I58" t="s">
        <v>29</v>
      </c>
      <c r="J58">
        <v>1</v>
      </c>
      <c r="M58">
        <v>2</v>
      </c>
      <c r="N58">
        <v>351</v>
      </c>
      <c r="O58" t="s">
        <v>26</v>
      </c>
      <c r="P58" s="1">
        <v>2021999.97</v>
      </c>
      <c r="Q58" s="1">
        <v>2021999.97</v>
      </c>
      <c r="R58" s="1">
        <v>2021999.97</v>
      </c>
      <c r="S58" s="1">
        <v>2021999.97</v>
      </c>
      <c r="T58" s="1">
        <v>2021999.97</v>
      </c>
      <c r="U58" s="1">
        <v>2021999.97</v>
      </c>
    </row>
    <row r="59" spans="1:21">
      <c r="A59">
        <v>9</v>
      </c>
      <c r="B59">
        <v>2</v>
      </c>
      <c r="C59">
        <v>2</v>
      </c>
      <c r="D59">
        <v>2022</v>
      </c>
      <c r="E59">
        <v>2</v>
      </c>
      <c r="F59">
        <v>33</v>
      </c>
      <c r="G59" t="s">
        <v>24</v>
      </c>
      <c r="H59">
        <v>5</v>
      </c>
      <c r="I59" t="s">
        <v>29</v>
      </c>
      <c r="J59">
        <v>1</v>
      </c>
      <c r="M59">
        <v>1</v>
      </c>
      <c r="N59">
        <v>353</v>
      </c>
      <c r="O59" s="1">
        <v>6983</v>
      </c>
      <c r="P59" t="s">
        <v>26</v>
      </c>
      <c r="Q59" t="s">
        <v>26</v>
      </c>
      <c r="R59" t="s">
        <v>26</v>
      </c>
      <c r="S59" t="s">
        <v>26</v>
      </c>
      <c r="T59" t="s">
        <v>26</v>
      </c>
      <c r="U59" t="s">
        <v>26</v>
      </c>
    </row>
    <row r="60" spans="1:21">
      <c r="A60">
        <v>9</v>
      </c>
      <c r="B60">
        <v>2</v>
      </c>
      <c r="C60">
        <v>2</v>
      </c>
      <c r="D60">
        <v>2022</v>
      </c>
      <c r="E60">
        <v>2</v>
      </c>
      <c r="F60">
        <v>33</v>
      </c>
      <c r="G60" t="s">
        <v>24</v>
      </c>
      <c r="H60">
        <v>5</v>
      </c>
      <c r="I60" t="s">
        <v>29</v>
      </c>
      <c r="J60">
        <v>1</v>
      </c>
      <c r="M60">
        <v>1</v>
      </c>
      <c r="N60">
        <v>357</v>
      </c>
      <c r="O60" s="1">
        <v>2572790</v>
      </c>
      <c r="P60" s="1">
        <v>2831090</v>
      </c>
      <c r="Q60" s="1">
        <v>2831090</v>
      </c>
      <c r="R60" s="1">
        <v>2831090</v>
      </c>
      <c r="S60" s="1">
        <v>2831090</v>
      </c>
      <c r="T60" s="1">
        <v>2741036.91</v>
      </c>
      <c r="U60" s="1">
        <v>2741036.91</v>
      </c>
    </row>
    <row r="61" spans="1:21">
      <c r="A61">
        <v>9</v>
      </c>
      <c r="B61">
        <v>2</v>
      </c>
      <c r="C61">
        <v>2</v>
      </c>
      <c r="D61">
        <v>2022</v>
      </c>
      <c r="E61">
        <v>2</v>
      </c>
      <c r="F61">
        <v>33</v>
      </c>
      <c r="G61" t="s">
        <v>24</v>
      </c>
      <c r="H61">
        <v>5</v>
      </c>
      <c r="I61" t="s">
        <v>29</v>
      </c>
      <c r="J61">
        <v>1</v>
      </c>
      <c r="M61">
        <v>2</v>
      </c>
      <c r="N61">
        <v>357</v>
      </c>
      <c r="O61" s="1">
        <v>222207</v>
      </c>
      <c r="P61" s="1">
        <v>1787207</v>
      </c>
      <c r="Q61" s="1">
        <v>1787207</v>
      </c>
      <c r="R61" s="1">
        <v>1787207</v>
      </c>
      <c r="S61" s="1">
        <v>1787207</v>
      </c>
      <c r="T61" s="1">
        <v>1787014.93</v>
      </c>
      <c r="U61" s="1">
        <v>1787014.93</v>
      </c>
    </row>
    <row r="62" spans="1:21">
      <c r="A62">
        <v>9</v>
      </c>
      <c r="B62">
        <v>2</v>
      </c>
      <c r="C62">
        <v>2</v>
      </c>
      <c r="D62">
        <v>2022</v>
      </c>
      <c r="E62">
        <v>2</v>
      </c>
      <c r="F62">
        <v>33</v>
      </c>
      <c r="G62" t="s">
        <v>24</v>
      </c>
      <c r="H62">
        <v>5</v>
      </c>
      <c r="I62" t="s">
        <v>29</v>
      </c>
      <c r="J62">
        <v>1</v>
      </c>
      <c r="M62">
        <v>2</v>
      </c>
      <c r="N62">
        <v>358</v>
      </c>
      <c r="O62" t="s">
        <v>26</v>
      </c>
      <c r="P62" s="1">
        <v>272000</v>
      </c>
      <c r="Q62" s="1">
        <v>272000</v>
      </c>
      <c r="R62" s="1">
        <v>272000</v>
      </c>
      <c r="S62" s="1">
        <v>272000</v>
      </c>
      <c r="T62" s="1">
        <v>272000</v>
      </c>
      <c r="U62" s="1">
        <v>272000</v>
      </c>
    </row>
    <row r="63" spans="1:21">
      <c r="A63">
        <v>9</v>
      </c>
      <c r="B63">
        <v>2</v>
      </c>
      <c r="C63">
        <v>2</v>
      </c>
      <c r="D63">
        <v>2022</v>
      </c>
      <c r="E63">
        <v>2</v>
      </c>
      <c r="F63">
        <v>33</v>
      </c>
      <c r="G63" t="s">
        <v>24</v>
      </c>
      <c r="H63">
        <v>5</v>
      </c>
      <c r="I63" t="s">
        <v>29</v>
      </c>
      <c r="J63">
        <v>1</v>
      </c>
      <c r="M63">
        <v>2</v>
      </c>
      <c r="N63">
        <v>359</v>
      </c>
      <c r="O63" s="1">
        <v>6000000</v>
      </c>
      <c r="P63" s="1">
        <v>24940</v>
      </c>
      <c r="Q63" s="1">
        <v>24940</v>
      </c>
      <c r="R63" s="1">
        <v>24940</v>
      </c>
      <c r="S63" s="1">
        <v>24940</v>
      </c>
      <c r="T63" s="1">
        <v>24940</v>
      </c>
      <c r="U63" s="1">
        <v>24940</v>
      </c>
    </row>
    <row r="64" spans="1:21">
      <c r="A64">
        <v>9</v>
      </c>
      <c r="B64">
        <v>2</v>
      </c>
      <c r="C64">
        <v>2</v>
      </c>
      <c r="D64">
        <v>2022</v>
      </c>
      <c r="E64">
        <v>2</v>
      </c>
      <c r="F64">
        <v>33</v>
      </c>
      <c r="G64" t="s">
        <v>24</v>
      </c>
      <c r="H64">
        <v>5</v>
      </c>
      <c r="I64" t="s">
        <v>29</v>
      </c>
      <c r="J64">
        <v>1</v>
      </c>
      <c r="M64">
        <v>1</v>
      </c>
      <c r="N64">
        <v>383</v>
      </c>
      <c r="O64" s="1">
        <v>206183</v>
      </c>
      <c r="P64" t="s">
        <v>26</v>
      </c>
      <c r="Q64" t="s">
        <v>26</v>
      </c>
      <c r="R64" t="s">
        <v>26</v>
      </c>
      <c r="S64" t="s">
        <v>26</v>
      </c>
      <c r="T64" t="s">
        <v>26</v>
      </c>
      <c r="U64" t="s">
        <v>26</v>
      </c>
    </row>
    <row r="65" spans="1:24">
      <c r="A65">
        <v>9</v>
      </c>
      <c r="B65">
        <v>2</v>
      </c>
      <c r="C65">
        <v>2</v>
      </c>
      <c r="D65">
        <v>2022</v>
      </c>
      <c r="E65">
        <v>2</v>
      </c>
      <c r="F65">
        <v>33</v>
      </c>
      <c r="G65" t="s">
        <v>24</v>
      </c>
      <c r="H65">
        <v>5</v>
      </c>
      <c r="I65" t="s">
        <v>29</v>
      </c>
      <c r="J65">
        <v>1</v>
      </c>
      <c r="M65">
        <v>2</v>
      </c>
      <c r="N65">
        <v>391</v>
      </c>
      <c r="O65" s="1">
        <v>1500000</v>
      </c>
      <c r="P65" t="s">
        <v>26</v>
      </c>
      <c r="Q65" t="s">
        <v>26</v>
      </c>
      <c r="R65" t="s">
        <v>26</v>
      </c>
      <c r="S65" t="s">
        <v>26</v>
      </c>
      <c r="T65" t="s">
        <v>26</v>
      </c>
      <c r="U65" t="s">
        <v>26</v>
      </c>
    </row>
    <row r="66" spans="1:24">
      <c r="A66">
        <v>9</v>
      </c>
      <c r="B66">
        <v>2</v>
      </c>
      <c r="C66">
        <v>2</v>
      </c>
      <c r="D66">
        <v>2022</v>
      </c>
      <c r="E66">
        <v>2</v>
      </c>
      <c r="F66">
        <v>33</v>
      </c>
      <c r="G66" t="s">
        <v>24</v>
      </c>
      <c r="H66">
        <v>5</v>
      </c>
      <c r="I66" t="s">
        <v>29</v>
      </c>
      <c r="J66">
        <v>1</v>
      </c>
      <c r="M66">
        <v>1</v>
      </c>
      <c r="N66">
        <v>392</v>
      </c>
      <c r="O66" s="1">
        <v>2544011</v>
      </c>
      <c r="P66" s="1">
        <v>1303380</v>
      </c>
      <c r="Q66" s="1">
        <v>1303380</v>
      </c>
      <c r="R66" s="1">
        <v>1303380</v>
      </c>
      <c r="S66" s="1">
        <v>1303380</v>
      </c>
      <c r="T66" s="1">
        <v>874237</v>
      </c>
      <c r="U66" s="1">
        <v>874237</v>
      </c>
    </row>
    <row r="67" spans="1:24">
      <c r="A67">
        <v>9</v>
      </c>
      <c r="B67">
        <v>2</v>
      </c>
      <c r="C67">
        <v>2</v>
      </c>
      <c r="D67">
        <v>2022</v>
      </c>
      <c r="E67">
        <v>2</v>
      </c>
      <c r="F67">
        <v>33</v>
      </c>
      <c r="G67" t="s">
        <v>24</v>
      </c>
      <c r="H67">
        <v>5</v>
      </c>
      <c r="I67" t="s">
        <v>29</v>
      </c>
      <c r="J67">
        <v>1</v>
      </c>
      <c r="M67">
        <v>1</v>
      </c>
      <c r="N67">
        <v>396</v>
      </c>
      <c r="O67" s="1">
        <v>2339675</v>
      </c>
      <c r="P67" s="1">
        <v>2339675</v>
      </c>
      <c r="Q67" s="1">
        <v>2339675</v>
      </c>
      <c r="R67" s="1">
        <v>2316167.71</v>
      </c>
      <c r="S67" s="1">
        <v>2316167.71</v>
      </c>
      <c r="T67" s="1">
        <v>2054612.28</v>
      </c>
      <c r="U67" s="1">
        <v>2054612.28</v>
      </c>
    </row>
    <row r="68" spans="1:24">
      <c r="A68">
        <v>9</v>
      </c>
      <c r="B68">
        <v>2</v>
      </c>
      <c r="C68">
        <v>2</v>
      </c>
      <c r="D68">
        <v>2022</v>
      </c>
      <c r="E68">
        <v>2</v>
      </c>
      <c r="F68">
        <v>33</v>
      </c>
      <c r="G68" t="s">
        <v>24</v>
      </c>
      <c r="H68">
        <v>5</v>
      </c>
      <c r="I68" t="s">
        <v>29</v>
      </c>
      <c r="J68">
        <v>1</v>
      </c>
      <c r="M68">
        <v>2</v>
      </c>
      <c r="N68">
        <v>541</v>
      </c>
      <c r="O68" t="s">
        <v>26</v>
      </c>
      <c r="P68" s="1">
        <v>650000</v>
      </c>
      <c r="Q68" s="1">
        <v>650000</v>
      </c>
      <c r="R68" s="1">
        <v>650000</v>
      </c>
      <c r="S68" s="1">
        <v>650000</v>
      </c>
      <c r="T68" t="s">
        <v>26</v>
      </c>
      <c r="U68" t="s">
        <v>26</v>
      </c>
    </row>
    <row r="69" spans="1:24">
      <c r="A69">
        <v>9</v>
      </c>
      <c r="B69">
        <v>2</v>
      </c>
      <c r="C69">
        <v>2</v>
      </c>
      <c r="D69">
        <v>2022</v>
      </c>
      <c r="E69">
        <v>2</v>
      </c>
      <c r="F69">
        <v>33</v>
      </c>
      <c r="G69" t="s">
        <v>24</v>
      </c>
      <c r="H69">
        <v>5</v>
      </c>
      <c r="I69" t="s">
        <v>29</v>
      </c>
      <c r="J69">
        <v>1</v>
      </c>
      <c r="M69">
        <v>2</v>
      </c>
      <c r="N69">
        <v>561</v>
      </c>
      <c r="O69" t="s">
        <v>26</v>
      </c>
      <c r="P69" s="1">
        <v>1238018.6200000001</v>
      </c>
      <c r="Q69" s="1">
        <v>1238018.6200000001</v>
      </c>
      <c r="R69" s="1">
        <v>1238018.6200000001</v>
      </c>
      <c r="S69" s="1">
        <v>1238018.6200000001</v>
      </c>
      <c r="T69" s="1">
        <v>1238018.6200000001</v>
      </c>
      <c r="U69" s="1">
        <v>1238018.6200000001</v>
      </c>
    </row>
    <row r="70" spans="1:24">
      <c r="A70">
        <v>9</v>
      </c>
      <c r="B70">
        <v>2</v>
      </c>
      <c r="C70">
        <v>2</v>
      </c>
      <c r="D70">
        <v>2022</v>
      </c>
      <c r="E70">
        <v>2</v>
      </c>
      <c r="F70">
        <v>33</v>
      </c>
      <c r="G70" t="s">
        <v>24</v>
      </c>
      <c r="H70">
        <v>5</v>
      </c>
      <c r="I70" t="s">
        <v>29</v>
      </c>
      <c r="J70">
        <v>1</v>
      </c>
      <c r="M70">
        <v>2</v>
      </c>
      <c r="N70">
        <v>562</v>
      </c>
      <c r="O70" t="s">
        <v>26</v>
      </c>
      <c r="P70" s="1">
        <v>581302.07999999996</v>
      </c>
      <c r="Q70" s="1">
        <v>581302.07999999996</v>
      </c>
      <c r="R70" s="1">
        <v>581302.07999999996</v>
      </c>
      <c r="S70" s="1">
        <v>581302.07999999996</v>
      </c>
      <c r="T70" s="1">
        <v>581302.07999999996</v>
      </c>
      <c r="U70" s="1">
        <v>581302.07999999996</v>
      </c>
    </row>
    <row r="71" spans="1:24">
      <c r="A71">
        <v>9</v>
      </c>
      <c r="B71">
        <v>2</v>
      </c>
      <c r="C71">
        <v>2</v>
      </c>
      <c r="D71">
        <v>2022</v>
      </c>
      <c r="E71">
        <v>2</v>
      </c>
      <c r="F71">
        <v>33</v>
      </c>
      <c r="G71" t="s">
        <v>24</v>
      </c>
      <c r="H71">
        <v>5</v>
      </c>
      <c r="I71" t="s">
        <v>29</v>
      </c>
      <c r="J71">
        <v>1</v>
      </c>
      <c r="M71">
        <v>2</v>
      </c>
      <c r="N71">
        <v>563</v>
      </c>
      <c r="O71" t="s">
        <v>26</v>
      </c>
      <c r="P71" s="1">
        <v>221621.48</v>
      </c>
      <c r="Q71" s="1">
        <v>221621.48</v>
      </c>
      <c r="R71" s="1">
        <v>221621.48</v>
      </c>
      <c r="S71" s="1">
        <v>221621.48</v>
      </c>
      <c r="T71" t="s">
        <v>26</v>
      </c>
      <c r="U71" t="s">
        <v>26</v>
      </c>
    </row>
    <row r="72" spans="1:24">
      <c r="A72">
        <v>9</v>
      </c>
      <c r="B72">
        <v>2</v>
      </c>
      <c r="C72">
        <v>2</v>
      </c>
      <c r="D72">
        <v>2022</v>
      </c>
      <c r="E72">
        <v>2</v>
      </c>
      <c r="F72">
        <v>33</v>
      </c>
      <c r="G72" t="s">
        <v>24</v>
      </c>
      <c r="H72">
        <v>5</v>
      </c>
      <c r="I72" t="s">
        <v>29</v>
      </c>
      <c r="J72">
        <v>1</v>
      </c>
      <c r="M72">
        <v>2</v>
      </c>
      <c r="N72">
        <v>564</v>
      </c>
      <c r="O72" t="s">
        <v>26</v>
      </c>
      <c r="P72" s="1">
        <v>200170.3</v>
      </c>
      <c r="Q72" s="1">
        <v>200170.3</v>
      </c>
      <c r="R72" s="1">
        <v>200170.3</v>
      </c>
      <c r="S72" s="1">
        <v>200170.3</v>
      </c>
      <c r="T72" s="1">
        <v>200170.3</v>
      </c>
      <c r="U72" s="1">
        <v>200170.3</v>
      </c>
    </row>
    <row r="73" spans="1:24">
      <c r="A73">
        <v>9</v>
      </c>
      <c r="B73">
        <v>2</v>
      </c>
      <c r="C73">
        <v>2</v>
      </c>
      <c r="D73">
        <v>2022</v>
      </c>
      <c r="E73">
        <v>2</v>
      </c>
      <c r="F73">
        <v>33</v>
      </c>
      <c r="G73" t="s">
        <v>24</v>
      </c>
      <c r="H73">
        <v>5</v>
      </c>
      <c r="I73" t="s">
        <v>29</v>
      </c>
      <c r="J73">
        <v>1</v>
      </c>
      <c r="M73">
        <v>2</v>
      </c>
      <c r="N73">
        <v>566</v>
      </c>
      <c r="O73" t="s">
        <v>26</v>
      </c>
      <c r="P73" s="1">
        <v>149292</v>
      </c>
      <c r="Q73" s="1">
        <v>149292</v>
      </c>
      <c r="R73" s="1">
        <v>149292</v>
      </c>
      <c r="S73" s="1">
        <v>149292</v>
      </c>
      <c r="T73" t="s">
        <v>26</v>
      </c>
      <c r="U73" t="s">
        <v>26</v>
      </c>
    </row>
    <row r="74" spans="1:24">
      <c r="A74">
        <v>9</v>
      </c>
      <c r="B74">
        <v>2</v>
      </c>
      <c r="C74">
        <v>2</v>
      </c>
      <c r="D74">
        <v>2022</v>
      </c>
      <c r="E74">
        <v>2</v>
      </c>
      <c r="F74">
        <v>33</v>
      </c>
      <c r="G74" t="s">
        <v>24</v>
      </c>
      <c r="H74">
        <v>5</v>
      </c>
      <c r="I74" t="s">
        <v>29</v>
      </c>
      <c r="J74">
        <v>1</v>
      </c>
      <c r="M74">
        <v>2</v>
      </c>
      <c r="N74">
        <v>567</v>
      </c>
      <c r="O74" t="s">
        <v>26</v>
      </c>
      <c r="P74" s="1">
        <v>6054816.5899999999</v>
      </c>
      <c r="Q74" s="1">
        <v>6054816.5899999999</v>
      </c>
      <c r="R74" s="1">
        <v>6054816.5899999999</v>
      </c>
      <c r="S74" s="1">
        <v>6054816.5899999999</v>
      </c>
      <c r="T74" s="1">
        <v>5888496.9500000002</v>
      </c>
      <c r="U74" s="1">
        <v>5888496.9500000002</v>
      </c>
    </row>
    <row r="75" spans="1:24">
      <c r="A75">
        <v>9</v>
      </c>
      <c r="B75">
        <v>2</v>
      </c>
      <c r="C75">
        <v>2</v>
      </c>
      <c r="D75">
        <v>2022</v>
      </c>
      <c r="E75">
        <v>2</v>
      </c>
      <c r="F75">
        <v>33</v>
      </c>
      <c r="G75" t="s">
        <v>24</v>
      </c>
      <c r="H75">
        <v>5</v>
      </c>
      <c r="I75" t="s">
        <v>29</v>
      </c>
      <c r="J75">
        <v>1</v>
      </c>
      <c r="M75">
        <v>2</v>
      </c>
      <c r="N75">
        <v>597</v>
      </c>
      <c r="O75" t="s">
        <v>26</v>
      </c>
      <c r="P75" s="1">
        <v>884323.95</v>
      </c>
      <c r="Q75" s="1">
        <v>884323.95</v>
      </c>
      <c r="R75" s="1">
        <v>884323.95</v>
      </c>
      <c r="S75" s="1">
        <v>884323.95</v>
      </c>
      <c r="T75" s="1">
        <v>884323.95</v>
      </c>
      <c r="U75" s="1">
        <v>884323.95</v>
      </c>
    </row>
    <row r="76" spans="1:24">
      <c r="A76">
        <v>9</v>
      </c>
      <c r="B76">
        <v>2</v>
      </c>
      <c r="C76">
        <v>2</v>
      </c>
      <c r="D76">
        <v>2022</v>
      </c>
      <c r="E76">
        <v>2</v>
      </c>
      <c r="F76">
        <v>33</v>
      </c>
      <c r="G76" t="s">
        <v>24</v>
      </c>
      <c r="H76">
        <v>5</v>
      </c>
      <c r="I76" t="s">
        <v>29</v>
      </c>
      <c r="J76">
        <v>1</v>
      </c>
      <c r="M76">
        <v>2</v>
      </c>
      <c r="N76">
        <v>612</v>
      </c>
      <c r="O76" t="s">
        <v>26</v>
      </c>
      <c r="P76" s="1">
        <v>1072653</v>
      </c>
      <c r="Q76" s="1">
        <v>1072653</v>
      </c>
      <c r="R76" s="1">
        <v>1072653</v>
      </c>
      <c r="S76" s="1">
        <v>1072653</v>
      </c>
      <c r="T76" s="1">
        <v>1072653</v>
      </c>
      <c r="U76" s="1">
        <v>1072653</v>
      </c>
      <c r="X76" t="s">
        <v>30</v>
      </c>
    </row>
    <row r="77" spans="1:24">
      <c r="A77">
        <v>9</v>
      </c>
      <c r="B77">
        <v>2</v>
      </c>
      <c r="C77">
        <v>2</v>
      </c>
      <c r="D77">
        <v>2022</v>
      </c>
      <c r="E77">
        <v>2</v>
      </c>
      <c r="F77">
        <v>33</v>
      </c>
      <c r="G77" t="s">
        <v>24</v>
      </c>
      <c r="H77">
        <v>5</v>
      </c>
      <c r="I77" t="s">
        <v>29</v>
      </c>
      <c r="J77">
        <v>1</v>
      </c>
      <c r="M77">
        <v>2</v>
      </c>
      <c r="N77">
        <v>614</v>
      </c>
      <c r="O77" t="s">
        <v>26</v>
      </c>
      <c r="P77" s="1">
        <v>700000</v>
      </c>
      <c r="Q77" s="1">
        <v>700000</v>
      </c>
      <c r="R77" s="1">
        <v>700000</v>
      </c>
      <c r="S77" s="1">
        <v>700000</v>
      </c>
      <c r="T77" t="s">
        <v>26</v>
      </c>
      <c r="U77" t="s">
        <v>26</v>
      </c>
      <c r="X77" t="s">
        <v>31</v>
      </c>
    </row>
    <row r="78" spans="1:24">
      <c r="A78">
        <v>9</v>
      </c>
      <c r="B78">
        <v>2</v>
      </c>
      <c r="C78">
        <v>2</v>
      </c>
      <c r="D78">
        <v>2022</v>
      </c>
      <c r="E78">
        <v>2</v>
      </c>
      <c r="F78">
        <v>33</v>
      </c>
      <c r="G78" t="s">
        <v>24</v>
      </c>
      <c r="H78">
        <v>5</v>
      </c>
      <c r="I78" t="s">
        <v>29</v>
      </c>
      <c r="J78">
        <v>1</v>
      </c>
      <c r="M78">
        <v>1</v>
      </c>
      <c r="N78">
        <v>799</v>
      </c>
      <c r="O78" t="s">
        <v>26</v>
      </c>
      <c r="P78" s="1">
        <v>314710.09000000003</v>
      </c>
      <c r="Q78" s="1">
        <v>314710.09000000003</v>
      </c>
      <c r="R78" t="s">
        <v>26</v>
      </c>
      <c r="S78" t="s">
        <v>26</v>
      </c>
      <c r="T78" t="s">
        <v>26</v>
      </c>
      <c r="U78" t="s">
        <v>26</v>
      </c>
      <c r="X78" t="s">
        <v>32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0"/>
  <sheetViews>
    <sheetView showGridLines="0" zoomScaleSheetLayoutView="100" workbookViewId="0">
      <selection activeCell="E9" sqref="E9"/>
    </sheetView>
  </sheetViews>
  <sheetFormatPr baseColWidth="10" defaultRowHeight="15"/>
  <cols>
    <col min="1" max="1" width="14.140625" customWidth="1"/>
    <col min="2" max="2" width="18.85546875" customWidth="1"/>
    <col min="3" max="3" width="13.28515625" customWidth="1"/>
    <col min="4" max="4" width="15.5703125" customWidth="1"/>
    <col min="5" max="5" width="13.7109375" customWidth="1"/>
    <col min="6" max="6" width="19.7109375" customWidth="1"/>
    <col min="7" max="7" width="13.42578125" customWidth="1"/>
    <col min="8" max="8" width="14.5703125" bestFit="1" customWidth="1"/>
    <col min="9" max="10" width="13.5703125" bestFit="1" customWidth="1"/>
    <col min="11" max="11" width="6.28515625" bestFit="1" customWidth="1"/>
    <col min="12" max="12" width="4.42578125" bestFit="1" customWidth="1"/>
    <col min="13" max="14" width="1.85546875" bestFit="1" customWidth="1"/>
    <col min="15" max="15" width="2.7109375" bestFit="1" customWidth="1"/>
    <col min="16" max="16" width="12.85546875" bestFit="1" customWidth="1"/>
  </cols>
  <sheetData>
    <row r="1" spans="1:8" ht="19.5" thickBot="1">
      <c r="A1" s="40" t="s">
        <v>59</v>
      </c>
      <c r="B1" s="39"/>
      <c r="C1" s="39"/>
      <c r="D1" s="38"/>
      <c r="E1" s="37" t="s">
        <v>58</v>
      </c>
      <c r="F1" s="36"/>
      <c r="G1" s="35" t="s">
        <v>57</v>
      </c>
    </row>
    <row r="2" spans="1:8" ht="28.5" customHeight="1">
      <c r="A2" s="34" t="s">
        <v>56</v>
      </c>
      <c r="B2" s="34"/>
      <c r="C2" s="34"/>
      <c r="D2" s="34"/>
      <c r="E2" s="34"/>
      <c r="F2" s="34"/>
      <c r="G2" s="34"/>
      <c r="H2" s="34"/>
    </row>
    <row r="3" spans="1:8" ht="21" customHeight="1">
      <c r="A3" s="33" t="s">
        <v>55</v>
      </c>
      <c r="B3" s="33"/>
      <c r="C3" s="33"/>
      <c r="D3" s="33"/>
      <c r="E3" s="33"/>
      <c r="F3" s="33"/>
      <c r="G3" s="33"/>
      <c r="H3" s="33"/>
    </row>
    <row r="4" spans="1:8" ht="21" customHeight="1">
      <c r="A4" s="32"/>
      <c r="B4" s="32"/>
      <c r="C4" s="32"/>
      <c r="D4" s="32"/>
      <c r="E4" s="32"/>
      <c r="F4" s="32"/>
      <c r="G4" s="31" t="s">
        <v>54</v>
      </c>
      <c r="H4" s="31"/>
    </row>
    <row r="5" spans="1:8">
      <c r="A5" s="30" t="s">
        <v>53</v>
      </c>
      <c r="B5" s="30"/>
      <c r="C5" s="30"/>
      <c r="D5" s="29"/>
      <c r="E5" s="30" t="s">
        <v>52</v>
      </c>
      <c r="F5" s="30"/>
      <c r="G5" s="30"/>
      <c r="H5" s="29"/>
    </row>
    <row r="6" spans="1:8" ht="48" customHeight="1">
      <c r="A6" s="28" t="s">
        <v>50</v>
      </c>
      <c r="B6" s="28" t="s">
        <v>49</v>
      </c>
      <c r="C6" s="27" t="s">
        <v>51</v>
      </c>
      <c r="D6" s="28"/>
      <c r="E6" s="28" t="s">
        <v>50</v>
      </c>
      <c r="F6" s="28" t="s">
        <v>49</v>
      </c>
      <c r="G6" s="27" t="s">
        <v>48</v>
      </c>
      <c r="H6" s="28" t="s">
        <v>47</v>
      </c>
    </row>
    <row r="7" spans="1:8" ht="25.5" customHeight="1">
      <c r="A7" s="26" t="s">
        <v>46</v>
      </c>
      <c r="B7" s="26"/>
      <c r="C7" s="27"/>
      <c r="D7" s="28"/>
      <c r="E7" s="26" t="s">
        <v>45</v>
      </c>
      <c r="F7" s="26" t="s">
        <v>44</v>
      </c>
      <c r="G7" s="27"/>
      <c r="H7" s="26" t="s">
        <v>43</v>
      </c>
    </row>
    <row r="8" spans="1:8">
      <c r="A8" s="25"/>
      <c r="B8" s="25"/>
      <c r="C8" s="25"/>
      <c r="D8" s="25"/>
      <c r="E8" s="25"/>
      <c r="F8" s="25"/>
      <c r="G8" s="25"/>
      <c r="H8" s="22"/>
    </row>
    <row r="9" spans="1:8">
      <c r="A9" s="24">
        <v>371141234</v>
      </c>
      <c r="B9" s="8">
        <v>371141234</v>
      </c>
      <c r="C9" s="23">
        <f>(+A9/B9)*100</f>
        <v>100</v>
      </c>
      <c r="D9" s="4"/>
      <c r="E9" s="8">
        <v>371141234</v>
      </c>
      <c r="F9" s="8">
        <v>371141234</v>
      </c>
      <c r="G9" s="23">
        <f>+(E9/F9)*100</f>
        <v>100</v>
      </c>
      <c r="H9" s="22"/>
    </row>
    <row r="10" spans="1:8" ht="15.75" thickBot="1">
      <c r="A10" s="20"/>
      <c r="B10" s="20"/>
      <c r="C10" s="21"/>
      <c r="D10" s="21"/>
      <c r="E10" s="20"/>
      <c r="F10" s="20"/>
      <c r="G10" s="19"/>
      <c r="H10" s="19"/>
    </row>
    <row r="11" spans="1:8" s="15" customFormat="1" ht="43.5" customHeight="1">
      <c r="A11" s="18" t="s">
        <v>42</v>
      </c>
      <c r="B11" s="17"/>
      <c r="C11" s="17"/>
      <c r="D11" s="17"/>
      <c r="E11" s="17"/>
      <c r="F11" s="17"/>
      <c r="G11" s="17"/>
      <c r="H11" s="17"/>
    </row>
    <row r="12" spans="1:8" s="15" customFormat="1" ht="18" customHeight="1">
      <c r="A12" s="16"/>
      <c r="B12" s="16"/>
      <c r="C12" s="16"/>
      <c r="D12" s="16"/>
      <c r="E12" s="16"/>
      <c r="F12" s="16"/>
      <c r="G12" s="16"/>
      <c r="H12" s="16"/>
    </row>
    <row r="13" spans="1:8">
      <c r="A13" s="13" t="s">
        <v>41</v>
      </c>
      <c r="B13" s="14"/>
      <c r="C13" s="14"/>
      <c r="D13" s="13"/>
      <c r="E13" s="13"/>
      <c r="F13" s="13"/>
      <c r="G13" s="13"/>
      <c r="H13" s="13"/>
    </row>
    <row r="14" spans="1:8">
      <c r="A14" s="2"/>
      <c r="B14" s="12"/>
      <c r="C14" s="12"/>
      <c r="D14" s="2"/>
      <c r="E14" s="2"/>
      <c r="F14" s="2"/>
      <c r="G14" s="2"/>
      <c r="H14" s="2"/>
    </row>
    <row r="15" spans="1:8">
      <c r="A15" s="11" t="s">
        <v>40</v>
      </c>
      <c r="B15" s="11" t="s">
        <v>39</v>
      </c>
      <c r="C15" s="10" t="s">
        <v>38</v>
      </c>
      <c r="D15" s="9" t="s">
        <v>37</v>
      </c>
      <c r="E15" s="6"/>
      <c r="F15" s="2"/>
      <c r="G15" s="2"/>
      <c r="H15" s="2"/>
    </row>
    <row r="16" spans="1:8">
      <c r="A16" s="8">
        <v>92785309</v>
      </c>
      <c r="B16" s="8">
        <v>371141234</v>
      </c>
      <c r="C16" s="6" t="s">
        <v>36</v>
      </c>
      <c r="D16" s="7">
        <f>+A16/B16*100</f>
        <v>25.000000134719603</v>
      </c>
      <c r="E16" s="6"/>
      <c r="F16" s="2"/>
      <c r="G16" s="2"/>
      <c r="H16" s="2"/>
    </row>
    <row r="17" spans="1:8">
      <c r="A17" s="8">
        <f>+B17*0.5</f>
        <v>185570617</v>
      </c>
      <c r="B17" s="8">
        <v>371141234</v>
      </c>
      <c r="C17" s="6" t="s">
        <v>35</v>
      </c>
      <c r="D17" s="7">
        <f>+A17/B17*100</f>
        <v>50</v>
      </c>
      <c r="E17" s="6"/>
      <c r="F17" s="5">
        <v>185570617</v>
      </c>
      <c r="G17" s="2"/>
      <c r="H17" s="2"/>
    </row>
    <row r="18" spans="1:8">
      <c r="A18" s="8">
        <f>+B18*0.75</f>
        <v>278355925.5</v>
      </c>
      <c r="B18" s="8">
        <v>371141234</v>
      </c>
      <c r="C18" s="6" t="s">
        <v>34</v>
      </c>
      <c r="D18" s="7">
        <f>+A18/B18*100</f>
        <v>75</v>
      </c>
      <c r="E18" s="6"/>
      <c r="F18" s="5">
        <v>278355925.5</v>
      </c>
      <c r="G18" s="2"/>
      <c r="H18" s="2"/>
    </row>
    <row r="19" spans="1:8">
      <c r="A19" s="8">
        <f>+B19/1</f>
        <v>371141234</v>
      </c>
      <c r="B19" s="8">
        <v>371141234</v>
      </c>
      <c r="C19" s="6" t="s">
        <v>33</v>
      </c>
      <c r="D19" s="7">
        <f>+A19/B19*100</f>
        <v>100</v>
      </c>
      <c r="E19" s="6"/>
      <c r="F19" s="5">
        <v>371141234</v>
      </c>
      <c r="G19" s="2"/>
      <c r="H19" s="2"/>
    </row>
    <row r="20" spans="1:8">
      <c r="A20" s="4"/>
      <c r="B20" s="4"/>
      <c r="D20" s="3"/>
      <c r="F20" s="2"/>
      <c r="G20" s="2"/>
      <c r="H20" s="2"/>
    </row>
  </sheetData>
  <mergeCells count="11">
    <mergeCell ref="E5:G5"/>
    <mergeCell ref="C6:C7"/>
    <mergeCell ref="G6:G7"/>
    <mergeCell ref="A11:H11"/>
    <mergeCell ref="A12:H12"/>
    <mergeCell ref="A13:H13"/>
    <mergeCell ref="A1:D1"/>
    <mergeCell ref="E1:F1"/>
    <mergeCell ref="A2:H2"/>
    <mergeCell ref="A3:H3"/>
    <mergeCell ref="A5:C5"/>
  </mergeCells>
  <pageMargins left="0.7" right="0.7" top="0.75" bottom="0.75" header="0.3" footer="0.3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0"/>
  <sheetViews>
    <sheetView showGridLines="0" zoomScaleSheetLayoutView="100" workbookViewId="0">
      <selection activeCell="A5" sqref="A5:C5"/>
    </sheetView>
  </sheetViews>
  <sheetFormatPr baseColWidth="10" defaultRowHeight="15"/>
  <cols>
    <col min="1" max="1" width="14.140625" customWidth="1"/>
    <col min="2" max="2" width="18.85546875" customWidth="1"/>
    <col min="3" max="3" width="13.28515625" customWidth="1"/>
    <col min="4" max="4" width="15.5703125" customWidth="1"/>
    <col min="5" max="5" width="14.85546875" bestFit="1" customWidth="1"/>
    <col min="6" max="6" width="19.7109375" customWidth="1"/>
    <col min="7" max="7" width="13.42578125" customWidth="1"/>
    <col min="8" max="8" width="14.5703125" bestFit="1" customWidth="1"/>
    <col min="9" max="9" width="13.5703125" bestFit="1" customWidth="1"/>
    <col min="10" max="10" width="14.140625" bestFit="1" customWidth="1"/>
    <col min="11" max="11" width="6.28515625" bestFit="1" customWidth="1"/>
    <col min="12" max="12" width="4.42578125" bestFit="1" customWidth="1"/>
    <col min="13" max="14" width="1.85546875" bestFit="1" customWidth="1"/>
    <col min="15" max="15" width="2.7109375" bestFit="1" customWidth="1"/>
    <col min="16" max="16" width="12.85546875" bestFit="1" customWidth="1"/>
  </cols>
  <sheetData>
    <row r="1" spans="1:16" ht="19.5" thickBot="1">
      <c r="A1" s="40" t="s">
        <v>59</v>
      </c>
      <c r="B1" s="39"/>
      <c r="C1" s="39"/>
      <c r="D1" s="38"/>
      <c r="E1" s="37" t="s">
        <v>58</v>
      </c>
      <c r="F1" s="36"/>
      <c r="G1" s="35" t="s">
        <v>63</v>
      </c>
    </row>
    <row r="2" spans="1:16" ht="28.5" customHeight="1">
      <c r="A2" s="34" t="s">
        <v>56</v>
      </c>
      <c r="B2" s="34"/>
      <c r="C2" s="34"/>
      <c r="D2" s="34"/>
      <c r="E2" s="34"/>
      <c r="F2" s="34"/>
      <c r="G2" s="34"/>
      <c r="H2" s="34"/>
    </row>
    <row r="3" spans="1:16" ht="21" customHeight="1">
      <c r="A3" s="45" t="s">
        <v>62</v>
      </c>
      <c r="B3" s="45"/>
      <c r="C3" s="45"/>
      <c r="D3" s="45"/>
      <c r="E3" s="45"/>
      <c r="F3" s="45"/>
      <c r="G3" s="45"/>
      <c r="H3" s="45"/>
    </row>
    <row r="4" spans="1:16" ht="21" customHeight="1">
      <c r="A4" s="32"/>
      <c r="B4" s="32"/>
      <c r="C4" s="32"/>
      <c r="D4" s="32"/>
      <c r="E4" s="32"/>
      <c r="F4" s="32"/>
      <c r="G4" s="31" t="s">
        <v>54</v>
      </c>
      <c r="H4" s="31"/>
    </row>
    <row r="5" spans="1:16">
      <c r="A5" s="30" t="s">
        <v>53</v>
      </c>
      <c r="B5" s="30"/>
      <c r="C5" s="30"/>
      <c r="D5" s="29"/>
      <c r="E5" s="30" t="s">
        <v>52</v>
      </c>
      <c r="F5" s="30"/>
      <c r="G5" s="30"/>
      <c r="H5" s="29"/>
    </row>
    <row r="6" spans="1:16" ht="48" customHeight="1">
      <c r="A6" s="28" t="s">
        <v>50</v>
      </c>
      <c r="B6" s="28" t="s">
        <v>49</v>
      </c>
      <c r="C6" s="27" t="s">
        <v>51</v>
      </c>
      <c r="D6" s="28"/>
      <c r="E6" s="28" t="s">
        <v>50</v>
      </c>
      <c r="F6" s="28" t="s">
        <v>49</v>
      </c>
      <c r="G6" s="27" t="s">
        <v>48</v>
      </c>
      <c r="H6" s="28" t="s">
        <v>47</v>
      </c>
    </row>
    <row r="7" spans="1:16" ht="25.5" customHeight="1">
      <c r="A7" s="26" t="s">
        <v>46</v>
      </c>
      <c r="B7" s="26"/>
      <c r="C7" s="27"/>
      <c r="D7" s="28"/>
      <c r="E7" s="26" t="s">
        <v>45</v>
      </c>
      <c r="F7" s="26" t="s">
        <v>44</v>
      </c>
      <c r="G7" s="27"/>
      <c r="H7" s="26" t="s">
        <v>43</v>
      </c>
      <c r="P7" s="41"/>
    </row>
    <row r="8" spans="1:16" ht="15.75" thickBot="1">
      <c r="A8" s="25"/>
      <c r="B8" s="25"/>
      <c r="C8" s="25"/>
      <c r="D8" s="25"/>
      <c r="E8" s="25"/>
      <c r="F8" s="25"/>
      <c r="G8" s="25"/>
      <c r="H8" s="22"/>
      <c r="J8" s="44"/>
      <c r="P8" s="41"/>
    </row>
    <row r="9" spans="1:16" ht="15.75" thickBot="1">
      <c r="A9" s="8">
        <v>371141234</v>
      </c>
      <c r="B9" s="8">
        <v>371141234</v>
      </c>
      <c r="C9" s="23">
        <f>(+A9/B9)*100</f>
        <v>100</v>
      </c>
      <c r="D9" s="4"/>
      <c r="E9" s="43">
        <v>347794784.75999999</v>
      </c>
      <c r="F9" s="8">
        <v>371141234</v>
      </c>
      <c r="G9" s="23">
        <f>+(E9/F9)*100</f>
        <v>93.70955121628981</v>
      </c>
      <c r="H9" s="22"/>
      <c r="P9" s="41"/>
    </row>
    <row r="10" spans="1:16" ht="15.75" thickBot="1">
      <c r="A10" s="20"/>
      <c r="B10" s="20"/>
      <c r="C10" s="21"/>
      <c r="D10" s="21"/>
      <c r="E10" s="20"/>
      <c r="F10" s="20"/>
      <c r="G10" s="19"/>
      <c r="H10" s="19"/>
      <c r="P10" s="41"/>
    </row>
    <row r="11" spans="1:16" s="15" customFormat="1" ht="43.5" customHeight="1">
      <c r="A11" s="18" t="s">
        <v>61</v>
      </c>
      <c r="B11" s="17"/>
      <c r="C11" s="17"/>
      <c r="D11" s="17"/>
      <c r="E11" s="17"/>
      <c r="F11" s="17"/>
      <c r="G11" s="17"/>
      <c r="H11" s="17"/>
      <c r="P11" s="42"/>
    </row>
    <row r="12" spans="1:16" s="15" customFormat="1" ht="18" customHeight="1">
      <c r="A12" s="16" t="s">
        <v>60</v>
      </c>
      <c r="B12" s="16"/>
      <c r="C12" s="16"/>
      <c r="D12" s="16"/>
      <c r="E12" s="16"/>
      <c r="F12" s="16"/>
      <c r="G12" s="16"/>
      <c r="H12" s="16"/>
      <c r="P12" s="42"/>
    </row>
    <row r="13" spans="1:16">
      <c r="A13" s="13" t="s">
        <v>41</v>
      </c>
      <c r="B13" s="14"/>
      <c r="C13" s="14"/>
      <c r="D13" s="13"/>
      <c r="E13" s="13"/>
      <c r="F13" s="13"/>
      <c r="G13" s="13"/>
      <c r="H13" s="13"/>
      <c r="P13" s="41"/>
    </row>
    <row r="14" spans="1:16">
      <c r="A14" s="2"/>
      <c r="B14" s="12"/>
      <c r="C14" s="12"/>
      <c r="D14" s="2"/>
      <c r="E14" s="2"/>
      <c r="F14" s="2"/>
      <c r="G14" s="2"/>
      <c r="H14" s="2"/>
      <c r="P14" s="41"/>
    </row>
    <row r="15" spans="1:16">
      <c r="A15" s="11" t="s">
        <v>40</v>
      </c>
      <c r="B15" s="11" t="s">
        <v>39</v>
      </c>
      <c r="C15" s="10" t="s">
        <v>38</v>
      </c>
      <c r="D15" s="9" t="s">
        <v>37</v>
      </c>
      <c r="E15" s="6"/>
      <c r="F15" s="2"/>
      <c r="G15" s="2"/>
      <c r="H15" s="2"/>
      <c r="P15" s="41"/>
    </row>
    <row r="16" spans="1:16">
      <c r="A16" s="8">
        <v>51439217.229999997</v>
      </c>
      <c r="B16" s="8">
        <v>371141234</v>
      </c>
      <c r="C16" s="6" t="s">
        <v>36</v>
      </c>
      <c r="D16" s="7">
        <f>+A16/B16*100</f>
        <v>13.859741930480297</v>
      </c>
      <c r="E16" s="6"/>
      <c r="F16" s="2"/>
      <c r="G16" s="2"/>
      <c r="H16" s="2"/>
      <c r="P16" s="41"/>
    </row>
    <row r="17" spans="1:16">
      <c r="A17" s="8">
        <f>+B17*0.4</f>
        <v>148456493.59999999</v>
      </c>
      <c r="B17" s="8">
        <v>371141234</v>
      </c>
      <c r="C17" s="6" t="s">
        <v>35</v>
      </c>
      <c r="D17" s="7">
        <f>+A17/B17*100</f>
        <v>40</v>
      </c>
      <c r="E17" s="6"/>
      <c r="F17" s="5">
        <v>148456493.59999999</v>
      </c>
      <c r="G17" s="2"/>
      <c r="H17" s="2"/>
      <c r="P17" s="41"/>
    </row>
    <row r="18" spans="1:16">
      <c r="A18" s="8">
        <f>+B18*0.75</f>
        <v>278355925.5</v>
      </c>
      <c r="B18" s="8">
        <v>371141234</v>
      </c>
      <c r="C18" s="6" t="s">
        <v>34</v>
      </c>
      <c r="D18" s="7">
        <f>+A18/B18*100</f>
        <v>75</v>
      </c>
      <c r="E18" s="6"/>
      <c r="F18" s="5">
        <v>278355925.5</v>
      </c>
      <c r="G18" s="2"/>
      <c r="H18" s="2"/>
    </row>
    <row r="19" spans="1:16">
      <c r="A19" s="8">
        <f>+B19/1</f>
        <v>371141234</v>
      </c>
      <c r="B19" s="8">
        <v>371141234</v>
      </c>
      <c r="C19" s="6" t="s">
        <v>33</v>
      </c>
      <c r="D19" s="7">
        <f>+A19/B19*100</f>
        <v>100</v>
      </c>
      <c r="E19" s="6"/>
      <c r="F19" s="5">
        <v>371141234</v>
      </c>
      <c r="G19" s="2"/>
      <c r="H19" s="2"/>
    </row>
    <row r="20" spans="1:16">
      <c r="A20" s="4"/>
      <c r="B20" s="4"/>
      <c r="D20" s="3"/>
      <c r="F20" s="2"/>
      <c r="G20" s="2"/>
      <c r="H20" s="2"/>
    </row>
  </sheetData>
  <mergeCells count="11">
    <mergeCell ref="A11:H11"/>
    <mergeCell ref="A12:H12"/>
    <mergeCell ref="A13:H13"/>
    <mergeCell ref="A1:D1"/>
    <mergeCell ref="E1:F1"/>
    <mergeCell ref="A2:H2"/>
    <mergeCell ref="A3:H3"/>
    <mergeCell ref="A5:C5"/>
    <mergeCell ref="E5:G5"/>
    <mergeCell ref="C6:C7"/>
    <mergeCell ref="G6:G7"/>
  </mergeCells>
  <pageMargins left="0.7" right="0.7" top="0.75" bottom="0.75" header="0.3" footer="0.3"/>
  <pageSetup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23"/>
  <sheetViews>
    <sheetView showGridLines="0" workbookViewId="0">
      <selection activeCell="B8" sqref="B8"/>
    </sheetView>
  </sheetViews>
  <sheetFormatPr baseColWidth="10" defaultRowHeight="15"/>
  <cols>
    <col min="1" max="1" width="7.42578125" customWidth="1"/>
    <col min="2" max="2" width="21.5703125" customWidth="1"/>
    <col min="3" max="3" width="17" customWidth="1"/>
    <col min="4" max="4" width="10.5703125" customWidth="1"/>
    <col min="5" max="5" width="12" bestFit="1" customWidth="1"/>
    <col min="6" max="6" width="20.7109375" customWidth="1"/>
    <col min="7" max="7" width="18" customWidth="1"/>
    <col min="8" max="8" width="11.28515625" customWidth="1"/>
    <col min="11" max="11" width="13" bestFit="1" customWidth="1"/>
    <col min="12" max="13" width="13" customWidth="1"/>
    <col min="14" max="14" width="12.140625" bestFit="1" customWidth="1"/>
  </cols>
  <sheetData>
    <row r="1" spans="1:14" ht="19.5" thickBot="1">
      <c r="A1" s="40" t="s">
        <v>59</v>
      </c>
      <c r="B1" s="39"/>
      <c r="C1" s="39"/>
      <c r="D1" s="38"/>
      <c r="E1" s="37" t="s">
        <v>58</v>
      </c>
      <c r="F1" s="36"/>
      <c r="G1" s="35">
        <v>174452</v>
      </c>
    </row>
    <row r="2" spans="1:14" ht="22.5">
      <c r="B2" s="34" t="s">
        <v>56</v>
      </c>
      <c r="C2" s="34"/>
      <c r="D2" s="34"/>
      <c r="E2" s="34"/>
      <c r="F2" s="34"/>
      <c r="G2" s="34"/>
      <c r="H2" s="34"/>
      <c r="I2" s="22"/>
    </row>
    <row r="3" spans="1:14" ht="18.75">
      <c r="B3" s="45" t="s">
        <v>77</v>
      </c>
      <c r="C3" s="45"/>
      <c r="D3" s="45"/>
      <c r="E3" s="45"/>
      <c r="F3" s="45"/>
      <c r="G3" s="45"/>
      <c r="H3" s="45"/>
      <c r="I3" s="22"/>
    </row>
    <row r="4" spans="1:14" ht="36" customHeight="1">
      <c r="B4" s="32"/>
      <c r="C4" s="32"/>
      <c r="D4" s="32"/>
      <c r="E4" s="32"/>
      <c r="F4" s="32"/>
      <c r="G4" s="60" t="s">
        <v>76</v>
      </c>
      <c r="H4" s="60"/>
      <c r="I4" s="22"/>
    </row>
    <row r="5" spans="1:14">
      <c r="B5" s="30" t="s">
        <v>53</v>
      </c>
      <c r="C5" s="30"/>
      <c r="D5" s="30"/>
      <c r="E5" s="29"/>
      <c r="F5" s="30" t="s">
        <v>52</v>
      </c>
      <c r="G5" s="30"/>
      <c r="H5" s="30"/>
      <c r="I5" s="22"/>
    </row>
    <row r="6" spans="1:14" ht="55.5" customHeight="1">
      <c r="B6" s="28" t="s">
        <v>74</v>
      </c>
      <c r="C6" s="28" t="s">
        <v>73</v>
      </c>
      <c r="D6" s="27" t="s">
        <v>75</v>
      </c>
      <c r="E6" s="28"/>
      <c r="F6" s="28" t="s">
        <v>74</v>
      </c>
      <c r="G6" s="28" t="s">
        <v>73</v>
      </c>
      <c r="H6" s="27" t="s">
        <v>72</v>
      </c>
      <c r="I6" s="22"/>
    </row>
    <row r="7" spans="1:14">
      <c r="B7" s="26"/>
      <c r="C7" s="26" t="s">
        <v>71</v>
      </c>
      <c r="D7" s="27"/>
      <c r="E7" s="28"/>
      <c r="F7" s="26" t="s">
        <v>45</v>
      </c>
      <c r="G7" s="26" t="s">
        <v>44</v>
      </c>
      <c r="H7" s="27"/>
      <c r="I7" s="22"/>
    </row>
    <row r="8" spans="1:14">
      <c r="B8" s="53">
        <v>371141234</v>
      </c>
      <c r="C8" s="58">
        <v>1535143098</v>
      </c>
      <c r="D8" s="57">
        <f>+B8/C8</f>
        <v>0.24176328218752152</v>
      </c>
      <c r="E8" s="25"/>
      <c r="F8" s="59">
        <v>371141234</v>
      </c>
      <c r="G8" s="58">
        <v>1549886522.6400001</v>
      </c>
      <c r="H8" s="57">
        <f>+F8/G8</f>
        <v>0.23946348882872817</v>
      </c>
      <c r="I8" s="22"/>
      <c r="K8" s="56"/>
      <c r="N8" s="56"/>
    </row>
    <row r="9" spans="1:14" ht="15.75" thickBot="1">
      <c r="B9" s="20"/>
      <c r="C9" s="55"/>
      <c r="D9" s="21"/>
      <c r="E9" s="21"/>
      <c r="F9" s="20"/>
      <c r="G9" s="20"/>
      <c r="H9" s="19"/>
      <c r="I9" s="22"/>
      <c r="K9" s="41"/>
      <c r="N9" s="41"/>
    </row>
    <row r="10" spans="1:14" ht="27.75" customHeight="1">
      <c r="B10" s="18" t="s">
        <v>70</v>
      </c>
      <c r="C10" s="17"/>
      <c r="D10" s="17"/>
      <c r="E10" s="17"/>
      <c r="F10" s="17"/>
      <c r="G10" s="17"/>
      <c r="H10" s="17"/>
      <c r="I10" s="22"/>
      <c r="K10" s="41"/>
      <c r="N10" s="41"/>
    </row>
    <row r="11" spans="1:14" ht="13.5" customHeight="1">
      <c r="B11" s="16" t="s">
        <v>69</v>
      </c>
      <c r="C11" s="16"/>
      <c r="D11" s="16"/>
      <c r="E11" s="16"/>
      <c r="F11" s="16"/>
      <c r="G11" s="16"/>
      <c r="H11" s="16"/>
      <c r="I11" s="22"/>
      <c r="K11" s="41"/>
      <c r="N11" s="41"/>
    </row>
    <row r="12" spans="1:14" ht="24.75" customHeight="1">
      <c r="B12" s="16" t="s">
        <v>68</v>
      </c>
      <c r="C12" s="16"/>
      <c r="D12" s="16"/>
      <c r="E12" s="16"/>
      <c r="F12" s="16"/>
      <c r="G12" s="16"/>
      <c r="H12" s="16"/>
      <c r="I12" s="22"/>
      <c r="K12" s="41"/>
      <c r="N12" s="41"/>
    </row>
    <row r="13" spans="1:14" ht="42" customHeight="1">
      <c r="B13" s="16" t="s">
        <v>67</v>
      </c>
      <c r="C13" s="16"/>
      <c r="D13" s="16"/>
      <c r="E13" s="16"/>
      <c r="F13" s="16"/>
      <c r="G13" s="16"/>
      <c r="H13" s="16"/>
      <c r="I13" s="22"/>
      <c r="K13" s="41"/>
      <c r="N13" s="41"/>
    </row>
    <row r="14" spans="1:14">
      <c r="B14" s="25" t="s">
        <v>41</v>
      </c>
      <c r="C14" s="25"/>
      <c r="D14" s="25"/>
      <c r="E14" s="25"/>
      <c r="F14" s="25"/>
      <c r="G14" s="25"/>
      <c r="H14" s="25"/>
      <c r="I14" s="22"/>
      <c r="K14" s="41"/>
      <c r="N14" s="41"/>
    </row>
    <row r="15" spans="1:14">
      <c r="C15" s="25"/>
      <c r="D15" s="25"/>
      <c r="E15" s="25"/>
      <c r="F15" s="25"/>
      <c r="G15" s="25"/>
      <c r="H15" s="25"/>
      <c r="I15" s="22"/>
      <c r="K15" s="41"/>
      <c r="N15" s="41"/>
    </row>
    <row r="16" spans="1:14">
      <c r="A16" s="6"/>
      <c r="B16" s="54" t="s">
        <v>66</v>
      </c>
      <c r="C16" s="54" t="s">
        <v>65</v>
      </c>
      <c r="D16" s="11" t="s">
        <v>38</v>
      </c>
      <c r="E16" s="11" t="s">
        <v>64</v>
      </c>
      <c r="F16" s="25"/>
      <c r="G16" s="25"/>
      <c r="H16" s="25"/>
      <c r="I16" s="22"/>
      <c r="K16" s="41"/>
      <c r="N16" s="41"/>
    </row>
    <row r="17" spans="1:11">
      <c r="A17" s="6"/>
      <c r="B17" s="53">
        <f>+B18/2</f>
        <v>185570617</v>
      </c>
      <c r="C17" s="53">
        <v>767571549</v>
      </c>
      <c r="D17" s="6" t="s">
        <v>36</v>
      </c>
      <c r="E17" s="49">
        <f>B17/C17</f>
        <v>0.24176328218752152</v>
      </c>
      <c r="F17" s="48">
        <v>185570617</v>
      </c>
      <c r="G17" s="25"/>
      <c r="H17" s="25"/>
      <c r="I17" s="22"/>
      <c r="K17" s="41"/>
    </row>
    <row r="18" spans="1:11">
      <c r="A18" s="6"/>
      <c r="B18" s="52">
        <v>371141234</v>
      </c>
      <c r="C18" s="51">
        <v>1535143098</v>
      </c>
      <c r="D18" s="50" t="s">
        <v>35</v>
      </c>
      <c r="E18" s="49">
        <f>B18/C18</f>
        <v>0.24176328218752152</v>
      </c>
      <c r="F18" s="48"/>
      <c r="G18" s="25"/>
      <c r="H18" s="25"/>
      <c r="I18" s="22"/>
    </row>
    <row r="19" spans="1:11">
      <c r="B19" s="25"/>
      <c r="C19" s="25"/>
      <c r="D19" s="25"/>
      <c r="E19" s="25"/>
      <c r="F19" s="25"/>
      <c r="G19" s="25"/>
      <c r="H19" s="25"/>
      <c r="I19" s="22"/>
    </row>
    <row r="20" spans="1:11">
      <c r="C20" s="47">
        <f>+C18/2</f>
        <v>767571549</v>
      </c>
    </row>
    <row r="21" spans="1:11">
      <c r="B21" s="4"/>
      <c r="C21" s="46"/>
    </row>
    <row r="23" spans="1:11">
      <c r="F23" s="46"/>
    </row>
  </sheetData>
  <mergeCells count="12">
    <mergeCell ref="B10:H10"/>
    <mergeCell ref="B11:H11"/>
    <mergeCell ref="A1:D1"/>
    <mergeCell ref="E1:F1"/>
    <mergeCell ref="B13:H13"/>
    <mergeCell ref="B2:H2"/>
    <mergeCell ref="B12:H12"/>
    <mergeCell ref="B5:D5"/>
    <mergeCell ref="F5:H5"/>
    <mergeCell ref="D6:D7"/>
    <mergeCell ref="H6:H7"/>
    <mergeCell ref="B3:H3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4"/>
  <sheetViews>
    <sheetView showGridLines="0" workbookViewId="0">
      <selection activeCell="G8" sqref="G8"/>
    </sheetView>
  </sheetViews>
  <sheetFormatPr baseColWidth="10" defaultRowHeight="15"/>
  <cols>
    <col min="1" max="1" width="7.42578125" customWidth="1"/>
    <col min="2" max="2" width="21.5703125" customWidth="1"/>
    <col min="3" max="3" width="17" customWidth="1"/>
    <col min="4" max="4" width="10.5703125" customWidth="1"/>
    <col min="5" max="5" width="12" bestFit="1" customWidth="1"/>
    <col min="6" max="6" width="20.7109375" customWidth="1"/>
    <col min="7" max="7" width="18" customWidth="1"/>
    <col min="8" max="8" width="11.28515625" customWidth="1"/>
  </cols>
  <sheetData>
    <row r="1" spans="1:9" ht="19.5" thickBot="1">
      <c r="A1" s="40" t="s">
        <v>59</v>
      </c>
      <c r="B1" s="39"/>
      <c r="C1" s="39"/>
      <c r="D1" s="38"/>
      <c r="E1" s="37" t="s">
        <v>58</v>
      </c>
      <c r="F1" s="36"/>
      <c r="G1" s="35">
        <v>173169</v>
      </c>
    </row>
    <row r="2" spans="1:9" ht="22.5">
      <c r="B2" s="34" t="s">
        <v>56</v>
      </c>
      <c r="C2" s="34"/>
      <c r="D2" s="34"/>
      <c r="E2" s="34"/>
      <c r="F2" s="34"/>
      <c r="G2" s="34"/>
      <c r="H2" s="34"/>
      <c r="I2" s="22"/>
    </row>
    <row r="3" spans="1:9" ht="15.75">
      <c r="B3" s="33" t="s">
        <v>81</v>
      </c>
      <c r="C3" s="33"/>
      <c r="D3" s="33"/>
      <c r="E3" s="33"/>
      <c r="F3" s="33"/>
      <c r="G3" s="33"/>
      <c r="H3" s="33"/>
      <c r="I3" s="22"/>
    </row>
    <row r="4" spans="1:9" ht="36" customHeight="1">
      <c r="B4" s="32"/>
      <c r="C4" s="32"/>
      <c r="D4" s="32"/>
      <c r="E4" s="32"/>
      <c r="F4" s="32"/>
      <c r="G4" s="60" t="s">
        <v>80</v>
      </c>
      <c r="H4" s="60"/>
      <c r="I4" s="22"/>
    </row>
    <row r="5" spans="1:9">
      <c r="B5" s="30" t="s">
        <v>53</v>
      </c>
      <c r="C5" s="30"/>
      <c r="D5" s="30"/>
      <c r="E5" s="29"/>
      <c r="F5" s="30" t="s">
        <v>52</v>
      </c>
      <c r="G5" s="30"/>
      <c r="H5" s="30"/>
      <c r="I5" s="22"/>
    </row>
    <row r="6" spans="1:9" ht="55.5" customHeight="1">
      <c r="B6" s="28" t="s">
        <v>74</v>
      </c>
      <c r="C6" s="28" t="s">
        <v>73</v>
      </c>
      <c r="D6" s="27" t="s">
        <v>75</v>
      </c>
      <c r="E6" s="28"/>
      <c r="F6" s="28" t="s">
        <v>74</v>
      </c>
      <c r="G6" s="28" t="s">
        <v>73</v>
      </c>
      <c r="H6" s="27" t="s">
        <v>72</v>
      </c>
      <c r="I6" s="22"/>
    </row>
    <row r="7" spans="1:9">
      <c r="B7" s="26"/>
      <c r="C7" s="26" t="s">
        <v>71</v>
      </c>
      <c r="D7" s="27"/>
      <c r="E7" s="28"/>
      <c r="F7" s="26" t="s">
        <v>45</v>
      </c>
      <c r="G7" s="26" t="s">
        <v>44</v>
      </c>
      <c r="H7" s="27"/>
      <c r="I7" s="22"/>
    </row>
    <row r="8" spans="1:9">
      <c r="B8" s="53">
        <v>371141234</v>
      </c>
      <c r="C8" s="58">
        <v>318950912</v>
      </c>
      <c r="D8" s="57">
        <f>+((B8/C8)-1)*100</f>
        <v>16.363120479178939</v>
      </c>
      <c r="E8" s="25"/>
      <c r="F8" s="59">
        <v>371141234</v>
      </c>
      <c r="G8" s="58">
        <v>318950912</v>
      </c>
      <c r="H8" s="57">
        <f>+((F8/G8)-1)*100</f>
        <v>16.363120479178939</v>
      </c>
      <c r="I8" s="22"/>
    </row>
    <row r="9" spans="1:9" ht="15.75" thickBot="1">
      <c r="B9" s="20"/>
      <c r="C9" s="55"/>
      <c r="D9" s="21"/>
      <c r="E9" s="21"/>
      <c r="F9" s="20"/>
      <c r="G9" s="20"/>
      <c r="H9" s="19"/>
      <c r="I9" s="22"/>
    </row>
    <row r="10" spans="1:9" ht="52.5" customHeight="1" thickBot="1">
      <c r="B10" s="18" t="s">
        <v>79</v>
      </c>
      <c r="C10" s="17"/>
      <c r="D10" s="17"/>
      <c r="E10" s="17"/>
      <c r="F10" s="17"/>
      <c r="G10" s="17"/>
      <c r="H10" s="17"/>
      <c r="I10" s="22"/>
    </row>
    <row r="11" spans="1:9" ht="13.5" customHeight="1" thickBot="1">
      <c r="B11" s="62">
        <v>2022</v>
      </c>
      <c r="C11" s="62">
        <v>2021</v>
      </c>
      <c r="D11" s="61"/>
      <c r="E11" s="61"/>
      <c r="F11" s="61"/>
      <c r="G11" s="61"/>
      <c r="H11" s="61"/>
      <c r="I11" s="22"/>
    </row>
    <row r="12" spans="1:9">
      <c r="A12" s="6"/>
      <c r="B12" s="54" t="s">
        <v>66</v>
      </c>
      <c r="C12" s="54" t="s">
        <v>65</v>
      </c>
      <c r="D12" s="11" t="s">
        <v>38</v>
      </c>
      <c r="E12" s="11" t="s">
        <v>64</v>
      </c>
      <c r="F12" s="25"/>
      <c r="G12" s="25"/>
      <c r="H12" s="25"/>
      <c r="I12" s="22"/>
    </row>
    <row r="13" spans="1:9">
      <c r="A13" s="6"/>
      <c r="B13" s="53">
        <v>371141234</v>
      </c>
      <c r="C13" s="53">
        <v>318950912</v>
      </c>
      <c r="D13" s="6" t="s">
        <v>78</v>
      </c>
      <c r="E13" s="49">
        <f>((B13/C13)-1)*100</f>
        <v>16.363120479178939</v>
      </c>
      <c r="F13" s="48"/>
      <c r="G13" s="25"/>
      <c r="H13" s="25"/>
      <c r="I13" s="22"/>
    </row>
    <row r="14" spans="1:9">
      <c r="B14" s="48"/>
      <c r="C14" s="48"/>
      <c r="D14" s="25"/>
      <c r="E14" s="25"/>
      <c r="F14" s="25"/>
      <c r="G14" s="25"/>
      <c r="H14" s="25"/>
      <c r="I14" s="22"/>
    </row>
  </sheetData>
  <mergeCells count="9">
    <mergeCell ref="D6:D7"/>
    <mergeCell ref="H6:H7"/>
    <mergeCell ref="B10:H10"/>
    <mergeCell ref="A1:D1"/>
    <mergeCell ref="E1:F1"/>
    <mergeCell ref="B2:H2"/>
    <mergeCell ref="B3:H3"/>
    <mergeCell ref="B5:D5"/>
    <mergeCell ref="F5:H5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22"/>
  <sheetViews>
    <sheetView showGridLines="0" zoomScale="110" zoomScaleNormal="110" workbookViewId="0">
      <selection activeCell="F9" sqref="F9"/>
    </sheetView>
  </sheetViews>
  <sheetFormatPr baseColWidth="10" defaultRowHeight="15"/>
  <cols>
    <col min="1" max="1" width="36.85546875" customWidth="1"/>
    <col min="2" max="2" width="17.85546875" customWidth="1"/>
    <col min="3" max="3" width="12.28515625" customWidth="1"/>
    <col min="4" max="4" width="2.5703125" customWidth="1"/>
    <col min="5" max="5" width="16.42578125" customWidth="1"/>
    <col min="6" max="6" width="15.140625" customWidth="1"/>
    <col min="7" max="7" width="17.28515625" customWidth="1"/>
    <col min="11" max="11" width="15.140625" style="47" bestFit="1" customWidth="1"/>
    <col min="12" max="13" width="11.42578125" style="47"/>
  </cols>
  <sheetData>
    <row r="1" spans="1:9" ht="19.5" thickBot="1">
      <c r="A1" s="90" t="s">
        <v>59</v>
      </c>
      <c r="B1" s="37" t="s">
        <v>58</v>
      </c>
      <c r="C1" s="89"/>
      <c r="D1" s="36"/>
      <c r="E1" s="35" t="s">
        <v>96</v>
      </c>
      <c r="F1" s="88"/>
    </row>
    <row r="2" spans="1:9" ht="32.25" customHeight="1">
      <c r="A2" s="34" t="s">
        <v>56</v>
      </c>
      <c r="B2" s="34"/>
      <c r="C2" s="34"/>
      <c r="D2" s="34"/>
      <c r="E2" s="34"/>
      <c r="F2" s="34"/>
    </row>
    <row r="3" spans="1:9" ht="18.75">
      <c r="A3" s="45" t="s">
        <v>95</v>
      </c>
      <c r="B3" s="45"/>
      <c r="C3" s="45"/>
      <c r="D3" s="45"/>
      <c r="E3" s="45"/>
      <c r="F3" s="45"/>
    </row>
    <row r="4" spans="1:9" ht="27.75" customHeight="1">
      <c r="A4" s="32"/>
      <c r="B4" s="32"/>
      <c r="C4" s="60" t="s">
        <v>94</v>
      </c>
      <c r="D4" s="60"/>
    </row>
    <row r="5" spans="1:9" ht="33" customHeight="1">
      <c r="A5" s="86" t="s">
        <v>93</v>
      </c>
      <c r="B5" s="87" t="s">
        <v>53</v>
      </c>
      <c r="C5" s="87"/>
      <c r="D5" s="28"/>
      <c r="E5" s="87" t="s">
        <v>52</v>
      </c>
      <c r="F5" s="87"/>
    </row>
    <row r="6" spans="1:9" ht="38.25">
      <c r="A6" s="86"/>
      <c r="B6" s="28" t="s">
        <v>92</v>
      </c>
      <c r="C6" s="85" t="s">
        <v>91</v>
      </c>
      <c r="D6" s="85"/>
      <c r="E6" s="28" t="s">
        <v>92</v>
      </c>
      <c r="F6" s="28" t="s">
        <v>91</v>
      </c>
    </row>
    <row r="7" spans="1:9" ht="25.5" customHeight="1">
      <c r="A7" s="84" t="s">
        <v>90</v>
      </c>
      <c r="B7" s="83">
        <f>B8+B13</f>
        <v>371141234</v>
      </c>
      <c r="C7" s="73"/>
      <c r="D7" s="73"/>
      <c r="E7" s="81">
        <f>E8+E13</f>
        <v>347794784.76000005</v>
      </c>
      <c r="F7" s="73"/>
      <c r="G7" s="67"/>
      <c r="H7" s="67"/>
      <c r="I7" s="73"/>
    </row>
    <row r="8" spans="1:9">
      <c r="A8" s="84" t="s">
        <v>89</v>
      </c>
      <c r="B8" s="83">
        <f>+B9+B10+B11+B12</f>
        <v>189422051</v>
      </c>
      <c r="C8" s="82">
        <f>+B8/B7*100</f>
        <v>51.037727325118496</v>
      </c>
      <c r="D8" s="73"/>
      <c r="E8" s="81">
        <f>SUM(E9:E12)</f>
        <v>183765585.95000002</v>
      </c>
      <c r="F8" s="80">
        <f>+E8/E7*100</f>
        <v>52.837360996315589</v>
      </c>
      <c r="G8" s="79"/>
      <c r="H8" s="67"/>
      <c r="I8" s="67"/>
    </row>
    <row r="9" spans="1:9" ht="17.25" customHeight="1">
      <c r="A9" s="76" t="s">
        <v>88</v>
      </c>
      <c r="B9" s="75">
        <v>0</v>
      </c>
      <c r="C9" s="63"/>
      <c r="D9" s="63"/>
      <c r="E9" s="78">
        <v>0</v>
      </c>
      <c r="F9" s="73"/>
      <c r="G9" s="67"/>
      <c r="H9" s="67"/>
      <c r="I9" s="67"/>
    </row>
    <row r="10" spans="1:9" ht="17.25" customHeight="1">
      <c r="A10" s="76" t="s">
        <v>87</v>
      </c>
      <c r="B10" s="75">
        <v>27694844</v>
      </c>
      <c r="C10" s="63"/>
      <c r="D10" s="63"/>
      <c r="E10" s="77">
        <v>24177324</v>
      </c>
      <c r="F10" s="73"/>
      <c r="G10" s="67"/>
      <c r="H10" s="67"/>
      <c r="I10" s="67"/>
    </row>
    <row r="11" spans="1:9">
      <c r="A11" s="76" t="s">
        <v>86</v>
      </c>
      <c r="B11" s="75">
        <v>99910000</v>
      </c>
      <c r="C11" s="63"/>
      <c r="D11" s="63"/>
      <c r="E11" s="77">
        <v>99756245.650000006</v>
      </c>
      <c r="F11" s="73"/>
      <c r="G11" s="67"/>
      <c r="H11" s="67"/>
      <c r="I11" s="67"/>
    </row>
    <row r="12" spans="1:9">
      <c r="A12" s="76" t="s">
        <v>85</v>
      </c>
      <c r="B12" s="75">
        <v>61817207</v>
      </c>
      <c r="C12" s="63"/>
      <c r="D12" s="63"/>
      <c r="E12" s="74">
        <v>59832016.300000004</v>
      </c>
      <c r="F12" s="73"/>
      <c r="G12" s="67"/>
      <c r="H12" s="67"/>
      <c r="I12" s="67"/>
    </row>
    <row r="13" spans="1:9">
      <c r="A13" s="72" t="s">
        <v>84</v>
      </c>
      <c r="B13" s="71">
        <v>181719183</v>
      </c>
      <c r="C13" s="68"/>
      <c r="D13" s="70"/>
      <c r="E13" s="69">
        <v>164029198.81000003</v>
      </c>
      <c r="F13" s="68"/>
      <c r="G13" s="67"/>
      <c r="H13" s="67"/>
      <c r="I13" s="67"/>
    </row>
    <row r="14" spans="1:9" ht="110.25" customHeight="1">
      <c r="A14" s="16" t="s">
        <v>83</v>
      </c>
      <c r="B14" s="16"/>
      <c r="C14" s="16"/>
      <c r="D14" s="16"/>
      <c r="E14" s="16"/>
      <c r="F14" s="16"/>
    </row>
    <row r="15" spans="1:9" ht="64.5" customHeight="1">
      <c r="A15" s="16" t="s">
        <v>82</v>
      </c>
      <c r="B15" s="16"/>
      <c r="C15" s="16"/>
      <c r="D15" s="16"/>
      <c r="E15" s="16"/>
      <c r="F15" s="16"/>
    </row>
    <row r="16" spans="1:9" ht="26.25" customHeight="1">
      <c r="A16" s="16"/>
      <c r="B16" s="66"/>
      <c r="C16" s="66"/>
      <c r="D16" s="16"/>
      <c r="E16" s="16"/>
      <c r="F16" s="16"/>
    </row>
    <row r="18" spans="1:5">
      <c r="D18" s="65"/>
    </row>
    <row r="19" spans="1:5">
      <c r="D19" s="65"/>
    </row>
    <row r="20" spans="1:5">
      <c r="D20" s="65"/>
    </row>
    <row r="21" spans="1:5">
      <c r="D21" s="65"/>
    </row>
    <row r="22" spans="1:5">
      <c r="A22" s="64"/>
      <c r="B22" s="63"/>
      <c r="C22" s="63"/>
      <c r="D22" s="63"/>
      <c r="E22" s="63"/>
    </row>
  </sheetData>
  <mergeCells count="9">
    <mergeCell ref="B1:D1"/>
    <mergeCell ref="A14:F14"/>
    <mergeCell ref="A15:F15"/>
    <mergeCell ref="A16:F16"/>
    <mergeCell ref="A2:F2"/>
    <mergeCell ref="A3:F3"/>
    <mergeCell ref="A5:A6"/>
    <mergeCell ref="B5:C5"/>
    <mergeCell ref="E5:F5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8"/>
  <sheetViews>
    <sheetView workbookViewId="0">
      <selection activeCell="G7" sqref="G7"/>
    </sheetView>
  </sheetViews>
  <sheetFormatPr baseColWidth="10" defaultRowHeight="15"/>
  <cols>
    <col min="1" max="1" width="3.7109375" customWidth="1"/>
    <col min="2" max="2" width="36.28515625" customWidth="1"/>
    <col min="3" max="3" width="39" customWidth="1"/>
    <col min="4" max="4" width="32.28515625" customWidth="1"/>
    <col min="12" max="12" width="24.7109375" customWidth="1"/>
  </cols>
  <sheetData>
    <row r="1" spans="1:12" ht="15.75" thickBot="1"/>
    <row r="2" spans="1:12" ht="19.5" thickBot="1">
      <c r="B2" s="40" t="s">
        <v>59</v>
      </c>
      <c r="C2" s="38"/>
      <c r="D2" s="116" t="s">
        <v>58</v>
      </c>
    </row>
    <row r="3" spans="1:12" ht="26.25">
      <c r="A3" s="115" t="s">
        <v>109</v>
      </c>
      <c r="B3" s="115"/>
      <c r="C3" s="115"/>
      <c r="D3" s="115"/>
    </row>
    <row r="4" spans="1:12" ht="18.75">
      <c r="A4" s="45" t="s">
        <v>108</v>
      </c>
      <c r="B4" s="45"/>
      <c r="C4" s="45"/>
      <c r="D4" s="45"/>
      <c r="J4" s="114" t="s">
        <v>107</v>
      </c>
      <c r="K4" s="114"/>
      <c r="L4" s="114"/>
    </row>
    <row r="5" spans="1:12" ht="18.75">
      <c r="A5" s="32"/>
      <c r="B5" s="32"/>
      <c r="C5" s="113" t="s">
        <v>54</v>
      </c>
      <c r="D5" s="113"/>
    </row>
    <row r="6" spans="1:12">
      <c r="A6" s="112"/>
      <c r="B6" s="112" t="s">
        <v>106</v>
      </c>
      <c r="C6" s="112" t="s">
        <v>105</v>
      </c>
      <c r="D6" s="110"/>
      <c r="K6">
        <v>5</v>
      </c>
      <c r="L6" t="s">
        <v>104</v>
      </c>
    </row>
    <row r="7" spans="1:12" ht="29.25">
      <c r="A7" s="112" t="s">
        <v>103</v>
      </c>
      <c r="B7" s="111"/>
      <c r="C7" s="111" t="s">
        <v>71</v>
      </c>
      <c r="D7" s="110" t="s">
        <v>102</v>
      </c>
      <c r="J7" s="106"/>
      <c r="K7">
        <v>17</v>
      </c>
      <c r="L7" t="s">
        <v>101</v>
      </c>
    </row>
    <row r="8" spans="1:12">
      <c r="A8" s="109">
        <v>1</v>
      </c>
      <c r="B8" s="109">
        <v>5</v>
      </c>
      <c r="C8" s="109">
        <v>23</v>
      </c>
      <c r="D8" s="108">
        <f>+(B8/C8)*100</f>
        <v>21.739130434782609</v>
      </c>
      <c r="E8" s="107" t="s">
        <v>100</v>
      </c>
      <c r="F8" s="6"/>
      <c r="G8" s="6"/>
      <c r="H8" s="6"/>
      <c r="I8">
        <v>169354</v>
      </c>
      <c r="J8" s="106"/>
      <c r="K8">
        <v>1</v>
      </c>
      <c r="L8" t="s">
        <v>99</v>
      </c>
    </row>
    <row r="9" spans="1:12">
      <c r="A9" s="109">
        <v>2</v>
      </c>
      <c r="B9" s="109">
        <v>1</v>
      </c>
      <c r="C9" s="109">
        <v>23</v>
      </c>
      <c r="D9" s="108">
        <f>+(B9/C9)*100</f>
        <v>4.3478260869565215</v>
      </c>
      <c r="E9" s="107" t="s">
        <v>98</v>
      </c>
      <c r="F9" s="6"/>
      <c r="G9" s="6"/>
      <c r="H9" s="6"/>
      <c r="I9">
        <v>170586</v>
      </c>
      <c r="J9" s="106"/>
    </row>
    <row r="10" spans="1:12" ht="15.75" thickBot="1">
      <c r="A10" s="109">
        <v>3</v>
      </c>
      <c r="B10" s="109">
        <v>17</v>
      </c>
      <c r="C10" s="109">
        <v>23</v>
      </c>
      <c r="D10" s="108">
        <f>+(B10/C10)*100</f>
        <v>73.91304347826086</v>
      </c>
      <c r="E10" s="107" t="s">
        <v>97</v>
      </c>
      <c r="F10" s="6"/>
      <c r="G10" s="6"/>
      <c r="H10" s="6"/>
      <c r="I10">
        <v>169772</v>
      </c>
      <c r="J10" s="106"/>
    </row>
    <row r="11" spans="1:12" ht="15.75" thickBot="1">
      <c r="A11" s="104"/>
      <c r="B11" s="104"/>
      <c r="C11" s="104"/>
      <c r="D11" s="103"/>
      <c r="E11" s="102"/>
      <c r="K11" s="105">
        <f>SUM(K6:K10)</f>
        <v>23</v>
      </c>
    </row>
    <row r="12" spans="1:12">
      <c r="A12" s="104"/>
      <c r="B12" s="104"/>
      <c r="C12" s="104"/>
      <c r="D12" s="103"/>
      <c r="E12" s="102"/>
      <c r="J12" s="91"/>
    </row>
    <row r="13" spans="1:12" ht="15.75" thickBot="1">
      <c r="A13" s="101"/>
      <c r="B13" s="100"/>
      <c r="C13" s="100"/>
      <c r="D13" s="99"/>
      <c r="E13" s="98"/>
    </row>
    <row r="14" spans="1:12">
      <c r="A14" s="97"/>
      <c r="B14" s="96">
        <f>SUM(B8:B13)</f>
        <v>23</v>
      </c>
      <c r="C14" s="96">
        <f>SUM(C8:C13)/3</f>
        <v>23</v>
      </c>
      <c r="D14" s="96">
        <f>SUM(D8:D13)</f>
        <v>100</v>
      </c>
      <c r="E14" s="95">
        <f>+B14/C14*100</f>
        <v>100</v>
      </c>
    </row>
    <row r="15" spans="1:12" ht="31.5" customHeight="1">
      <c r="A15" s="94"/>
      <c r="B15" s="93"/>
      <c r="C15" s="93"/>
      <c r="D15" s="93"/>
      <c r="E15" s="92"/>
    </row>
    <row r="16" spans="1:12" ht="36" customHeight="1">
      <c r="A16" s="16"/>
      <c r="B16" s="16"/>
      <c r="C16" s="16"/>
      <c r="D16" s="16"/>
      <c r="J16" s="91"/>
    </row>
    <row r="17" spans="1:4" ht="29.25" customHeight="1">
      <c r="A17" s="16"/>
      <c r="B17" s="16"/>
      <c r="C17" s="16"/>
      <c r="D17" s="16"/>
    </row>
    <row r="18" spans="1:4">
      <c r="A18" s="16"/>
      <c r="B18" s="16"/>
      <c r="C18" s="16"/>
      <c r="D18" s="16"/>
    </row>
  </sheetData>
  <mergeCells count="9">
    <mergeCell ref="J4:L4"/>
    <mergeCell ref="A18:D18"/>
    <mergeCell ref="B2:C2"/>
    <mergeCell ref="A3:D3"/>
    <mergeCell ref="A4:D4"/>
    <mergeCell ref="C5:D5"/>
    <mergeCell ref="A15:D15"/>
    <mergeCell ref="A16:D16"/>
    <mergeCell ref="A17:D17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T53"/>
  <sheetViews>
    <sheetView showGridLines="0" zoomScaleSheetLayoutView="70" workbookViewId="0">
      <pane ySplit="10" topLeftCell="A11" activePane="bottomLeft" state="frozen"/>
      <selection pane="bottomLeft" activeCell="E35" sqref="E35"/>
    </sheetView>
  </sheetViews>
  <sheetFormatPr baseColWidth="10" defaultColWidth="11.42578125" defaultRowHeight="11.25"/>
  <cols>
    <col min="1" max="1" width="1.85546875" style="123" customWidth="1"/>
    <col min="2" max="2" width="3.140625" style="122" bestFit="1" customWidth="1"/>
    <col min="3" max="3" width="17.28515625" style="122" bestFit="1" customWidth="1"/>
    <col min="4" max="4" width="15" style="122" customWidth="1"/>
    <col min="5" max="5" width="28.85546875" style="121" customWidth="1"/>
    <col min="6" max="6" width="12.28515625" style="120" hidden="1" customWidth="1"/>
    <col min="7" max="7" width="14.5703125" style="120" hidden="1" customWidth="1"/>
    <col min="8" max="8" width="7.5703125" style="119" hidden="1" customWidth="1"/>
    <col min="9" max="9" width="15.140625" style="118" bestFit="1" customWidth="1"/>
    <col min="10" max="10" width="15.42578125" style="118" customWidth="1"/>
    <col min="11" max="12" width="15" style="118" customWidth="1"/>
    <col min="13" max="13" width="18.140625" style="118" bestFit="1" customWidth="1"/>
    <col min="14" max="14" width="19.140625" style="118" customWidth="1"/>
    <col min="15" max="15" width="24.5703125" style="118" customWidth="1"/>
    <col min="16" max="19" width="19.140625" style="118" customWidth="1"/>
    <col min="20" max="20" width="20.42578125" style="117" bestFit="1" customWidth="1"/>
    <col min="21" max="16384" width="11.42578125" style="117"/>
  </cols>
  <sheetData>
    <row r="7" spans="1:20" ht="15">
      <c r="M7" s="152"/>
      <c r="N7" s="152"/>
      <c r="O7" s="153"/>
      <c r="P7" s="152"/>
      <c r="Q7" s="152"/>
      <c r="R7" s="152"/>
      <c r="S7" s="152"/>
    </row>
    <row r="8" spans="1:20" ht="30.75" thickBot="1">
      <c r="E8" s="151" t="s">
        <v>162</v>
      </c>
    </row>
    <row r="9" spans="1:20" ht="13.5" thickBot="1">
      <c r="A9" s="128"/>
      <c r="B9" s="127"/>
      <c r="C9" s="127"/>
      <c r="D9" s="127"/>
      <c r="E9" s="125"/>
      <c r="F9" s="126"/>
      <c r="G9" s="126"/>
      <c r="H9" s="125"/>
      <c r="I9" s="150">
        <f>+SUBTOTAL(9,I11:I19)</f>
        <v>0</v>
      </c>
      <c r="J9" s="150">
        <f>+SUBTOTAL(9,J11:J19)</f>
        <v>11752198.020000001</v>
      </c>
      <c r="K9" s="150">
        <f>+SUBTOTAL(9,K11:K19)</f>
        <v>11752198.020000001</v>
      </c>
      <c r="L9" s="150">
        <f>+SUBTOTAL(9,L11:L19)</f>
        <v>11752198.020000001</v>
      </c>
      <c r="M9" s="150">
        <f>+SUBTOTAL(9,M11:M19)</f>
        <v>11752198.020000001</v>
      </c>
      <c r="N9" s="150">
        <f>+SUBTOTAL(9,N11:N19)</f>
        <v>9864964.9000000004</v>
      </c>
      <c r="O9" s="150"/>
      <c r="P9" s="150"/>
      <c r="Q9" s="150"/>
      <c r="R9" s="150"/>
      <c r="S9" s="150"/>
    </row>
    <row r="10" spans="1:20" s="141" customFormat="1" ht="25.5" customHeight="1">
      <c r="A10" s="149"/>
      <c r="B10" s="145" t="s">
        <v>161</v>
      </c>
      <c r="C10" s="145" t="s">
        <v>160</v>
      </c>
      <c r="D10" s="145"/>
      <c r="E10" s="148" t="s">
        <v>159</v>
      </c>
      <c r="F10" s="147" t="s">
        <v>158</v>
      </c>
      <c r="G10" s="146"/>
      <c r="H10" s="145" t="s">
        <v>157</v>
      </c>
      <c r="I10" s="144" t="s">
        <v>156</v>
      </c>
      <c r="J10" s="144" t="s">
        <v>155</v>
      </c>
      <c r="K10" s="143" t="s">
        <v>154</v>
      </c>
      <c r="L10" s="142" t="s">
        <v>153</v>
      </c>
      <c r="M10" s="142" t="s">
        <v>152</v>
      </c>
      <c r="N10" s="142" t="s">
        <v>151</v>
      </c>
      <c r="O10" s="142" t="s">
        <v>150</v>
      </c>
      <c r="P10" s="142" t="s">
        <v>149</v>
      </c>
      <c r="Q10" s="142" t="s">
        <v>148</v>
      </c>
      <c r="R10" s="142" t="s">
        <v>147</v>
      </c>
      <c r="S10" s="142"/>
    </row>
    <row r="11" spans="1:20" ht="45">
      <c r="A11" s="128"/>
      <c r="B11" s="138">
        <v>1</v>
      </c>
      <c r="C11" s="138" t="s">
        <v>146</v>
      </c>
      <c r="D11" s="138" t="s">
        <v>145</v>
      </c>
      <c r="E11" s="137" t="s">
        <v>144</v>
      </c>
      <c r="F11" s="136" t="s">
        <v>143</v>
      </c>
      <c r="G11" s="136" t="s">
        <v>101</v>
      </c>
      <c r="H11" s="135">
        <v>618.74</v>
      </c>
      <c r="I11" s="134">
        <v>0</v>
      </c>
      <c r="J11" s="134">
        <v>884323.95</v>
      </c>
      <c r="K11" s="134">
        <v>884323.95</v>
      </c>
      <c r="L11" s="134">
        <v>884323.95</v>
      </c>
      <c r="M11" s="134">
        <v>884323.95</v>
      </c>
      <c r="N11" s="134">
        <v>884323.95</v>
      </c>
      <c r="O11" s="133" t="s">
        <v>142</v>
      </c>
      <c r="P11" s="132" t="s">
        <v>111</v>
      </c>
      <c r="Q11" s="131">
        <f>+R11*S11</f>
        <v>1</v>
      </c>
      <c r="R11" s="131">
        <v>1</v>
      </c>
      <c r="S11" s="130">
        <f>+N11/J11</f>
        <v>1</v>
      </c>
      <c r="T11" s="139" t="s">
        <v>141</v>
      </c>
    </row>
    <row r="12" spans="1:20" ht="54">
      <c r="A12" s="128"/>
      <c r="B12" s="138">
        <v>2</v>
      </c>
      <c r="C12" s="138" t="s">
        <v>140</v>
      </c>
      <c r="D12" s="138" t="s">
        <v>139</v>
      </c>
      <c r="E12" s="137" t="s">
        <v>138</v>
      </c>
      <c r="F12" s="136"/>
      <c r="G12" s="136"/>
      <c r="H12" s="135"/>
      <c r="I12" s="134">
        <v>0</v>
      </c>
      <c r="J12" s="134">
        <v>7442127.21</v>
      </c>
      <c r="K12" s="134">
        <v>7442127.21</v>
      </c>
      <c r="L12" s="134">
        <v>7442127.21</v>
      </c>
      <c r="M12" s="134">
        <v>7442127.21</v>
      </c>
      <c r="N12" s="134">
        <v>7126515.5700000003</v>
      </c>
      <c r="O12" s="133" t="s">
        <v>137</v>
      </c>
      <c r="P12" s="132" t="s">
        <v>111</v>
      </c>
      <c r="Q12" s="131">
        <f>+R12*S12</f>
        <v>13.406276883568616</v>
      </c>
      <c r="R12" s="131">
        <v>14</v>
      </c>
      <c r="S12" s="130">
        <f>+N12/J12</f>
        <v>0.9575912059691869</v>
      </c>
    </row>
    <row r="13" spans="1:20" ht="17.25" customHeight="1">
      <c r="A13" s="128"/>
      <c r="B13" s="138">
        <v>3</v>
      </c>
      <c r="C13" s="138" t="s">
        <v>136</v>
      </c>
      <c r="D13" s="138" t="s">
        <v>135</v>
      </c>
      <c r="E13" s="137" t="s">
        <v>134</v>
      </c>
      <c r="F13" s="136"/>
      <c r="G13" s="136"/>
      <c r="H13" s="135"/>
      <c r="I13" s="134">
        <v>0</v>
      </c>
      <c r="J13" s="134">
        <v>737923.56</v>
      </c>
      <c r="K13" s="134">
        <v>737923.56</v>
      </c>
      <c r="L13" s="134">
        <v>737923.56</v>
      </c>
      <c r="M13" s="134">
        <v>737923.56</v>
      </c>
      <c r="N13" s="134">
        <v>516302.08000000002</v>
      </c>
      <c r="O13" s="140" t="s">
        <v>133</v>
      </c>
      <c r="P13" s="132" t="s">
        <v>111</v>
      </c>
      <c r="Q13" s="131">
        <f>+R13*S13</f>
        <v>3.4983439206087956</v>
      </c>
      <c r="R13" s="131">
        <v>5</v>
      </c>
      <c r="S13" s="130">
        <f>+N13/J13</f>
        <v>0.69966878412175915</v>
      </c>
      <c r="T13" s="139" t="s">
        <v>132</v>
      </c>
    </row>
    <row r="14" spans="1:20" ht="18">
      <c r="A14" s="128"/>
      <c r="B14" s="138">
        <v>4</v>
      </c>
      <c r="C14" s="138" t="s">
        <v>131</v>
      </c>
      <c r="D14" s="138" t="s">
        <v>130</v>
      </c>
      <c r="E14" s="137" t="s">
        <v>129</v>
      </c>
      <c r="F14" s="136"/>
      <c r="G14" s="136"/>
      <c r="H14" s="135"/>
      <c r="I14" s="134">
        <v>0</v>
      </c>
      <c r="J14" s="134">
        <v>200170.3</v>
      </c>
      <c r="K14" s="134">
        <v>200170.3</v>
      </c>
      <c r="L14" s="134">
        <v>200170.3</v>
      </c>
      <c r="M14" s="134">
        <v>200170.3</v>
      </c>
      <c r="N14" s="134">
        <v>200170.3</v>
      </c>
      <c r="O14" s="133" t="s">
        <v>128</v>
      </c>
      <c r="P14" s="132" t="s">
        <v>111</v>
      </c>
      <c r="Q14" s="131">
        <f>+R14*S14</f>
        <v>4</v>
      </c>
      <c r="R14" s="131">
        <v>4</v>
      </c>
      <c r="S14" s="130">
        <f>+N14/J14</f>
        <v>1</v>
      </c>
    </row>
    <row r="15" spans="1:20">
      <c r="A15" s="128"/>
      <c r="B15" s="138">
        <v>5</v>
      </c>
      <c r="C15" s="138" t="s">
        <v>127</v>
      </c>
      <c r="D15" s="138" t="s">
        <v>126</v>
      </c>
      <c r="E15" s="137" t="s">
        <v>125</v>
      </c>
      <c r="F15" s="136"/>
      <c r="G15" s="136"/>
      <c r="H15" s="135"/>
      <c r="I15" s="134">
        <v>0</v>
      </c>
      <c r="J15" s="134">
        <v>650000</v>
      </c>
      <c r="K15" s="134">
        <v>650000</v>
      </c>
      <c r="L15" s="134">
        <v>650000</v>
      </c>
      <c r="M15" s="134">
        <v>650000</v>
      </c>
      <c r="N15" s="134">
        <v>0</v>
      </c>
      <c r="O15" s="133" t="s">
        <v>124</v>
      </c>
      <c r="P15" s="132" t="s">
        <v>111</v>
      </c>
      <c r="Q15" s="131">
        <f>+R15*S15</f>
        <v>0</v>
      </c>
      <c r="R15" s="131">
        <v>0</v>
      </c>
      <c r="S15" s="130">
        <f>+N15/J15</f>
        <v>0</v>
      </c>
    </row>
    <row r="16" spans="1:20" ht="18">
      <c r="A16" s="128"/>
      <c r="B16" s="138">
        <v>6</v>
      </c>
      <c r="C16" s="138" t="s">
        <v>123</v>
      </c>
      <c r="D16" s="138" t="s">
        <v>122</v>
      </c>
      <c r="E16" s="137" t="s">
        <v>121</v>
      </c>
      <c r="F16" s="136"/>
      <c r="G16" s="136"/>
      <c r="H16" s="135"/>
      <c r="I16" s="134">
        <v>0</v>
      </c>
      <c r="J16" s="134">
        <v>65000</v>
      </c>
      <c r="K16" s="134">
        <v>65000</v>
      </c>
      <c r="L16" s="134">
        <v>65000</v>
      </c>
      <c r="M16" s="134">
        <v>65000</v>
      </c>
      <c r="N16" s="134">
        <v>65000</v>
      </c>
      <c r="O16" s="133" t="s">
        <v>120</v>
      </c>
      <c r="P16" s="132" t="s">
        <v>111</v>
      </c>
      <c r="Q16" s="131">
        <f>+R16*S16</f>
        <v>0</v>
      </c>
      <c r="R16" s="131">
        <v>0</v>
      </c>
      <c r="S16" s="130">
        <f>+N16/J16</f>
        <v>1</v>
      </c>
    </row>
    <row r="17" spans="1:19" ht="27">
      <c r="A17" s="128"/>
      <c r="B17" s="138">
        <v>7</v>
      </c>
      <c r="C17" s="138" t="s">
        <v>119</v>
      </c>
      <c r="D17" s="138" t="s">
        <v>118</v>
      </c>
      <c r="E17" s="137" t="s">
        <v>117</v>
      </c>
      <c r="F17" s="136"/>
      <c r="G17" s="136"/>
      <c r="H17" s="135"/>
      <c r="I17" s="134">
        <v>0</v>
      </c>
      <c r="J17" s="134">
        <v>700000</v>
      </c>
      <c r="K17" s="134">
        <v>700000</v>
      </c>
      <c r="L17" s="134">
        <v>700000</v>
      </c>
      <c r="M17" s="134">
        <v>700000</v>
      </c>
      <c r="N17" s="134">
        <v>0</v>
      </c>
      <c r="O17" s="133" t="s">
        <v>116</v>
      </c>
      <c r="P17" s="132"/>
      <c r="Q17" s="131">
        <f>+R17*S17</f>
        <v>0</v>
      </c>
      <c r="R17" s="131">
        <v>1</v>
      </c>
      <c r="S17" s="130">
        <f>+N17/J17</f>
        <v>0</v>
      </c>
    </row>
    <row r="18" spans="1:19" ht="27">
      <c r="A18" s="128"/>
      <c r="B18" s="138">
        <v>8</v>
      </c>
      <c r="C18" s="138" t="s">
        <v>115</v>
      </c>
      <c r="D18" s="138" t="s">
        <v>114</v>
      </c>
      <c r="E18" s="137" t="s">
        <v>113</v>
      </c>
      <c r="F18" s="136"/>
      <c r="G18" s="136"/>
      <c r="H18" s="135"/>
      <c r="I18" s="134">
        <v>0</v>
      </c>
      <c r="J18" s="134">
        <v>1072653</v>
      </c>
      <c r="K18" s="134">
        <v>1072653</v>
      </c>
      <c r="L18" s="134">
        <v>1072653</v>
      </c>
      <c r="M18" s="134">
        <v>1072653</v>
      </c>
      <c r="N18" s="134">
        <v>1072653</v>
      </c>
      <c r="O18" s="133" t="s">
        <v>112</v>
      </c>
      <c r="P18" s="132" t="s">
        <v>111</v>
      </c>
      <c r="Q18" s="131">
        <f>+R18*S18</f>
        <v>0</v>
      </c>
      <c r="R18" s="131">
        <v>0</v>
      </c>
      <c r="S18" s="130">
        <f>+N18/J18</f>
        <v>1</v>
      </c>
    </row>
    <row r="19" spans="1:19">
      <c r="A19" s="128"/>
      <c r="B19" s="138"/>
      <c r="C19" s="138"/>
      <c r="D19" s="138"/>
      <c r="E19" s="137"/>
      <c r="F19" s="136"/>
      <c r="G19" s="136"/>
      <c r="H19" s="135"/>
      <c r="I19" s="134"/>
      <c r="J19" s="134"/>
      <c r="K19" s="134"/>
      <c r="L19" s="134"/>
      <c r="M19" s="134"/>
      <c r="N19" s="134"/>
      <c r="O19" s="133"/>
      <c r="P19" s="132"/>
      <c r="Q19" s="131"/>
      <c r="R19" s="131" t="s">
        <v>110</v>
      </c>
      <c r="S19" s="130"/>
    </row>
    <row r="20" spans="1:19">
      <c r="A20" s="128"/>
      <c r="B20" s="127"/>
      <c r="C20" s="127"/>
      <c r="D20" s="127"/>
      <c r="E20" s="125"/>
      <c r="F20" s="126"/>
      <c r="G20" s="126"/>
      <c r="H20" s="125"/>
      <c r="I20" s="124"/>
      <c r="J20" s="124"/>
      <c r="K20" s="124"/>
      <c r="L20" s="124"/>
      <c r="M20" s="124"/>
      <c r="N20" s="124"/>
      <c r="O20" s="124"/>
      <c r="P20" s="129"/>
      <c r="Q20" s="124"/>
      <c r="R20" s="124"/>
      <c r="S20" s="124"/>
    </row>
    <row r="21" spans="1:19">
      <c r="A21" s="128"/>
      <c r="B21" s="127"/>
      <c r="C21" s="127"/>
      <c r="D21" s="127"/>
      <c r="E21" s="125"/>
      <c r="F21" s="126"/>
      <c r="G21" s="126"/>
      <c r="H21" s="125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</row>
    <row r="22" spans="1:19">
      <c r="A22" s="128"/>
      <c r="B22" s="127"/>
      <c r="C22" s="127"/>
      <c r="D22" s="127"/>
      <c r="E22" s="125"/>
      <c r="F22" s="126"/>
      <c r="G22" s="126"/>
      <c r="H22" s="125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</row>
    <row r="23" spans="1:19">
      <c r="A23" s="128"/>
      <c r="B23" s="127"/>
      <c r="C23" s="127"/>
      <c r="D23" s="127"/>
      <c r="E23" s="125"/>
      <c r="F23" s="126"/>
      <c r="G23" s="126"/>
      <c r="H23" s="125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</row>
    <row r="24" spans="1:19">
      <c r="A24" s="128"/>
      <c r="B24" s="127"/>
      <c r="C24" s="127"/>
      <c r="D24" s="127"/>
      <c r="E24" s="125"/>
      <c r="F24" s="126"/>
      <c r="G24" s="126"/>
      <c r="H24" s="125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</row>
    <row r="25" spans="1:19">
      <c r="A25" s="128"/>
      <c r="B25" s="127"/>
      <c r="C25" s="127"/>
      <c r="D25" s="127"/>
      <c r="E25" s="125"/>
      <c r="F25" s="126"/>
      <c r="G25" s="126"/>
      <c r="H25" s="125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</row>
    <row r="26" spans="1:19">
      <c r="A26" s="128"/>
      <c r="B26" s="127"/>
      <c r="C26" s="127"/>
      <c r="D26" s="127"/>
      <c r="E26" s="125"/>
      <c r="F26" s="126"/>
      <c r="G26" s="126"/>
      <c r="H26" s="125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</row>
    <row r="27" spans="1:19">
      <c r="A27" s="128"/>
      <c r="B27" s="127"/>
      <c r="C27" s="127"/>
      <c r="D27" s="127"/>
      <c r="E27" s="125"/>
      <c r="F27" s="126"/>
      <c r="G27" s="126"/>
      <c r="H27" s="125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</row>
    <row r="28" spans="1:19">
      <c r="A28" s="128"/>
      <c r="B28" s="127"/>
      <c r="C28" s="127"/>
      <c r="D28" s="127"/>
      <c r="E28" s="125"/>
      <c r="F28" s="126"/>
      <c r="G28" s="126"/>
      <c r="H28" s="125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</row>
    <row r="29" spans="1:19">
      <c r="A29" s="128"/>
      <c r="B29" s="127"/>
      <c r="C29" s="127"/>
      <c r="D29" s="127"/>
      <c r="E29" s="125"/>
      <c r="F29" s="126"/>
      <c r="G29" s="126"/>
      <c r="H29" s="125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</row>
    <row r="30" spans="1:19">
      <c r="A30" s="128"/>
      <c r="B30" s="127"/>
      <c r="C30" s="127"/>
      <c r="D30" s="127"/>
      <c r="E30" s="125"/>
      <c r="F30" s="126"/>
      <c r="G30" s="126"/>
      <c r="H30" s="125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</row>
    <row r="31" spans="1:19">
      <c r="A31" s="128"/>
      <c r="B31" s="127"/>
      <c r="C31" s="127"/>
      <c r="D31" s="127"/>
      <c r="E31" s="125"/>
      <c r="F31" s="126"/>
      <c r="G31" s="126"/>
      <c r="H31" s="125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</row>
    <row r="32" spans="1:19">
      <c r="A32" s="128"/>
      <c r="B32" s="127"/>
      <c r="C32" s="127"/>
      <c r="D32" s="127"/>
      <c r="E32" s="125"/>
      <c r="F32" s="126"/>
      <c r="G32" s="126"/>
      <c r="H32" s="125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</row>
    <row r="33" spans="1:19">
      <c r="A33" s="128"/>
      <c r="B33" s="127"/>
      <c r="C33" s="127"/>
      <c r="D33" s="127"/>
      <c r="E33" s="125"/>
      <c r="F33" s="126"/>
      <c r="G33" s="126"/>
      <c r="H33" s="125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</row>
    <row r="34" spans="1:19">
      <c r="A34" s="128"/>
      <c r="B34" s="127"/>
      <c r="C34" s="127"/>
      <c r="D34" s="127"/>
      <c r="E34" s="125"/>
      <c r="F34" s="126"/>
      <c r="G34" s="126"/>
      <c r="H34" s="125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</row>
    <row r="35" spans="1:19">
      <c r="A35" s="128"/>
      <c r="B35" s="127"/>
      <c r="C35" s="127"/>
      <c r="D35" s="127"/>
      <c r="E35" s="125"/>
      <c r="F35" s="126"/>
      <c r="G35" s="126"/>
      <c r="H35" s="125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</row>
    <row r="36" spans="1:19">
      <c r="A36" s="128"/>
      <c r="B36" s="127"/>
      <c r="C36" s="127"/>
      <c r="D36" s="127"/>
      <c r="E36" s="125"/>
      <c r="F36" s="126"/>
      <c r="G36" s="126"/>
      <c r="H36" s="125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</row>
    <row r="37" spans="1:19">
      <c r="A37" s="128"/>
      <c r="B37" s="127"/>
      <c r="C37" s="127"/>
      <c r="D37" s="127"/>
      <c r="E37" s="125"/>
      <c r="F37" s="126"/>
      <c r="G37" s="126"/>
      <c r="H37" s="125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</row>
    <row r="38" spans="1:19">
      <c r="A38" s="128"/>
      <c r="B38" s="127"/>
      <c r="C38" s="127"/>
      <c r="D38" s="127"/>
      <c r="E38" s="125"/>
      <c r="F38" s="126"/>
      <c r="G38" s="126"/>
      <c r="H38" s="125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</row>
    <row r="39" spans="1:19">
      <c r="A39" s="128"/>
      <c r="B39" s="127"/>
      <c r="C39" s="127"/>
      <c r="D39" s="127"/>
      <c r="E39" s="125"/>
      <c r="F39" s="126"/>
      <c r="G39" s="126"/>
      <c r="H39" s="125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</row>
    <row r="40" spans="1:19">
      <c r="A40" s="128"/>
      <c r="B40" s="127"/>
      <c r="C40" s="127"/>
      <c r="D40" s="127"/>
      <c r="E40" s="125"/>
      <c r="F40" s="126"/>
      <c r="G40" s="126"/>
      <c r="H40" s="125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</row>
    <row r="41" spans="1:19">
      <c r="A41" s="128"/>
      <c r="B41" s="127"/>
      <c r="C41" s="127"/>
      <c r="D41" s="127"/>
      <c r="E41" s="125"/>
      <c r="F41" s="126"/>
      <c r="G41" s="126"/>
      <c r="H41" s="125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</row>
    <row r="42" spans="1:19">
      <c r="A42" s="128"/>
      <c r="B42" s="127"/>
      <c r="C42" s="127"/>
      <c r="D42" s="127"/>
      <c r="E42" s="125"/>
      <c r="F42" s="126"/>
      <c r="G42" s="126"/>
      <c r="H42" s="125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</row>
    <row r="43" spans="1:19">
      <c r="A43" s="128"/>
      <c r="B43" s="127"/>
      <c r="C43" s="127"/>
      <c r="D43" s="127"/>
      <c r="E43" s="125"/>
      <c r="F43" s="126"/>
      <c r="G43" s="126"/>
      <c r="H43" s="125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</row>
    <row r="44" spans="1:19">
      <c r="E44" s="125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</row>
    <row r="45" spans="1:19">
      <c r="E45" s="125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</row>
    <row r="46" spans="1:19">
      <c r="E46" s="125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</row>
    <row r="47" spans="1:19">
      <c r="E47" s="125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</row>
    <row r="48" spans="1:19">
      <c r="E48" s="125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</row>
    <row r="49" spans="5:19">
      <c r="E49" s="125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</row>
    <row r="50" spans="5:19">
      <c r="E50" s="125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</row>
    <row r="51" spans="5:19">
      <c r="E51" s="125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</row>
    <row r="52" spans="5:19">
      <c r="E52" s="125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</row>
    <row r="53" spans="5:19">
      <c r="E53" s="125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</row>
  </sheetData>
  <autoFilter ref="A10:S11">
    <filterColumn colId="5" showButton="0"/>
  </autoFilter>
  <mergeCells count="1">
    <mergeCell ref="F10:G10"/>
  </mergeCells>
  <printOptions horizontalCentered="1"/>
  <pageMargins left="0.19685039370078741" right="0.19685039370078741" top="0.19685039370078741" bottom="0.19685039370078741" header="0" footer="0"/>
  <pageSetup scale="70" fitToHeight="0"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CN307"/>
  <sheetViews>
    <sheetView showGridLines="0" zoomScale="110" zoomScaleNormal="110" zoomScaleSheetLayoutView="70" workbookViewId="0">
      <pane ySplit="10" topLeftCell="A11" activePane="bottomLeft" state="frozen"/>
      <selection pane="bottomLeft" activeCell="A6" sqref="A6"/>
    </sheetView>
  </sheetViews>
  <sheetFormatPr baseColWidth="10" defaultColWidth="11.42578125" defaultRowHeight="11.25"/>
  <cols>
    <col min="1" max="1" width="1.85546875" style="123" customWidth="1"/>
    <col min="2" max="2" width="3.140625" style="122" bestFit="1" customWidth="1"/>
    <col min="3" max="3" width="6" style="122" bestFit="1" customWidth="1"/>
    <col min="4" max="4" width="26.140625" style="122" customWidth="1"/>
    <col min="5" max="5" width="28.85546875" style="121" customWidth="1"/>
    <col min="6" max="6" width="12.28515625" style="126" customWidth="1"/>
    <col min="7" max="7" width="14.5703125" style="126" customWidth="1"/>
    <col min="8" max="8" width="7.5703125" style="125" customWidth="1"/>
    <col min="9" max="9" width="16" style="124" bestFit="1" customWidth="1"/>
    <col min="10" max="10" width="16" style="118" bestFit="1" customWidth="1"/>
    <col min="11" max="11" width="21.7109375" style="118" bestFit="1" customWidth="1"/>
    <col min="12" max="12" width="22.42578125" style="118" bestFit="1" customWidth="1"/>
    <col min="13" max="13" width="16.85546875" style="118" customWidth="1"/>
    <col min="14" max="19" width="19.140625" style="118" customWidth="1"/>
    <col min="20" max="20" width="16.7109375" style="118" customWidth="1"/>
    <col min="21" max="21" width="16.42578125" style="154" customWidth="1"/>
    <col min="22" max="22" width="12.140625" style="154" bestFit="1" customWidth="1"/>
    <col min="23" max="23" width="12.42578125" style="154" customWidth="1"/>
    <col min="24" max="25" width="12.42578125" style="154" bestFit="1" customWidth="1"/>
    <col min="26" max="26" width="12.140625" style="154" bestFit="1" customWidth="1"/>
    <col min="27" max="27" width="16.42578125" style="154" bestFit="1" customWidth="1"/>
    <col min="28" max="28" width="11.85546875" style="154" bestFit="1" customWidth="1"/>
    <col min="29" max="29" width="12.140625" style="154" bestFit="1" customWidth="1"/>
    <col min="30" max="33" width="12.42578125" style="154" bestFit="1" customWidth="1"/>
    <col min="34" max="34" width="12.42578125" style="154" customWidth="1"/>
    <col min="35" max="37" width="10" style="154" customWidth="1"/>
    <col min="38" max="38" width="12.42578125" style="154" customWidth="1"/>
    <col min="39" max="40" width="10" style="154" customWidth="1"/>
    <col min="41" max="41" width="12.42578125" style="154" customWidth="1"/>
    <col min="42" max="87" width="14.5703125" style="154" customWidth="1"/>
    <col min="88" max="88" width="6.28515625" style="117" customWidth="1"/>
    <col min="89" max="89" width="14.28515625" style="117" bestFit="1" customWidth="1"/>
    <col min="90" max="90" width="58.140625" style="117" customWidth="1"/>
    <col min="91" max="16384" width="11.42578125" style="117"/>
  </cols>
  <sheetData>
    <row r="1" spans="1:92">
      <c r="A1" s="128"/>
      <c r="B1" s="127"/>
      <c r="C1" s="127"/>
      <c r="D1" s="127"/>
      <c r="E1" s="125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  <c r="CF1" s="156"/>
      <c r="CG1" s="156"/>
      <c r="CH1" s="156"/>
      <c r="CI1" s="156"/>
    </row>
    <row r="2" spans="1:92">
      <c r="A2" s="128"/>
      <c r="B2" s="127"/>
      <c r="C2" s="127"/>
      <c r="D2" s="127"/>
      <c r="E2" s="125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</row>
    <row r="3" spans="1:92">
      <c r="A3" s="128"/>
      <c r="B3" s="127"/>
      <c r="C3" s="127"/>
      <c r="D3" s="127"/>
      <c r="E3" s="125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  <c r="CC3" s="156"/>
      <c r="CD3" s="156"/>
      <c r="CE3" s="156"/>
      <c r="CF3" s="156"/>
      <c r="CG3" s="156"/>
      <c r="CH3" s="156"/>
      <c r="CI3" s="156"/>
    </row>
    <row r="4" spans="1:92">
      <c r="A4" s="128"/>
      <c r="B4" s="127"/>
      <c r="C4" s="127"/>
      <c r="D4" s="127"/>
      <c r="E4" s="125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</row>
    <row r="5" spans="1:92">
      <c r="A5" s="128"/>
      <c r="B5" s="127"/>
      <c r="C5" s="127"/>
      <c r="D5" s="127"/>
      <c r="E5" s="125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</row>
    <row r="6" spans="1:92">
      <c r="A6" s="128"/>
      <c r="B6" s="127"/>
      <c r="C6" s="127"/>
      <c r="D6" s="127"/>
      <c r="E6" s="125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</row>
    <row r="7" spans="1:92" ht="15">
      <c r="A7" s="128"/>
      <c r="B7" s="127"/>
      <c r="C7" s="127"/>
      <c r="D7" s="127"/>
      <c r="E7" s="125"/>
      <c r="J7" s="124"/>
      <c r="K7" s="124"/>
      <c r="L7" s="124"/>
      <c r="M7" s="176"/>
      <c r="N7" s="176"/>
      <c r="O7" s="153"/>
      <c r="P7" s="176"/>
      <c r="Q7" s="176"/>
      <c r="R7" s="176"/>
      <c r="S7" s="176"/>
      <c r="T7" s="124"/>
      <c r="U7" s="175"/>
      <c r="V7" s="172"/>
      <c r="W7" s="172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</row>
    <row r="8" spans="1:92" ht="30.75" thickBot="1">
      <c r="A8" s="128"/>
      <c r="B8" s="127"/>
      <c r="C8" s="127"/>
      <c r="D8" s="127"/>
      <c r="E8" s="174" t="s">
        <v>290</v>
      </c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73" t="s">
        <v>289</v>
      </c>
      <c r="AQ8" s="173"/>
      <c r="AR8" s="156">
        <f>+SUBTOTAL(9,AP11:BP301)</f>
        <v>15202880.84</v>
      </c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</row>
    <row r="9" spans="1:92" ht="13.5" thickBot="1">
      <c r="A9" s="128"/>
      <c r="B9" s="127"/>
      <c r="C9" s="127"/>
      <c r="D9" s="127"/>
      <c r="E9" s="125"/>
      <c r="I9" s="150">
        <f>+SUBTOTAL(9,I11:I33)</f>
        <v>49116851.000000007</v>
      </c>
      <c r="J9" s="150">
        <f>+SUBTOTAL(9,J11:J33)</f>
        <v>49116851.000000007</v>
      </c>
      <c r="K9" s="150">
        <f>+SUBTOTAL(9,K11:K33)</f>
        <v>49116851.000000007</v>
      </c>
      <c r="L9" s="150">
        <f>+SUBTOTAL(9,L11:L33)</f>
        <v>49085756.490000002</v>
      </c>
      <c r="M9" s="150">
        <f>+SUBTOTAL(9,M11:M33)</f>
        <v>49085756.490000002</v>
      </c>
      <c r="N9" s="150">
        <f>+SUBTOTAL(9,N11:N33)</f>
        <v>29263335.330000002</v>
      </c>
      <c r="O9" s="150"/>
      <c r="P9" s="150"/>
      <c r="Q9" s="150"/>
      <c r="R9" s="150"/>
      <c r="S9" s="150"/>
      <c r="T9" s="150">
        <f>SUM(T11:T33)</f>
        <v>29263335.330000002</v>
      </c>
      <c r="U9" s="172">
        <f>+SUBTOTAL(9,U11:U33)</f>
        <v>48159.56</v>
      </c>
      <c r="V9" s="172">
        <f>+SUBTOTAL(9,V11:V33)</f>
        <v>183688.35</v>
      </c>
      <c r="W9" s="172">
        <f>+SUBTOTAL(9,W11:W33)</f>
        <v>1123305.8400000001</v>
      </c>
      <c r="X9" s="172">
        <f>+SUBTOTAL(9,X11:X33)</f>
        <v>480538.71</v>
      </c>
      <c r="Y9" s="172">
        <f>+SUBTOTAL(9,Y11:Y33)</f>
        <v>387611.29</v>
      </c>
      <c r="Z9" s="172">
        <f>+SUBTOTAL(9,Z11:Z33)</f>
        <v>433751.89</v>
      </c>
      <c r="AA9" s="172">
        <f>+SUBTOTAL(9,AA11:AA33)</f>
        <v>2004712.6</v>
      </c>
      <c r="AB9" s="172">
        <f>+SUBTOTAL(9,AB11:AB33)</f>
        <v>524847.41</v>
      </c>
      <c r="AC9" s="172">
        <f>+SUBTOTAL(9,AC11:AC33)</f>
        <v>136358.85</v>
      </c>
      <c r="AD9" s="172">
        <f>+SUBTOTAL(9,AD11:AD33)</f>
        <v>700243.14</v>
      </c>
      <c r="AE9" s="172">
        <f>+SUBTOTAL(9,AE11:AE33)</f>
        <v>456998.49</v>
      </c>
      <c r="AF9" s="172">
        <f>+SUBTOTAL(9,AF11:AF33)</f>
        <v>762371.54</v>
      </c>
      <c r="AG9" s="172">
        <f>+SUBTOTAL(9,AG11:AG33)</f>
        <v>490230.36</v>
      </c>
      <c r="AH9" s="172">
        <f>+SUBTOTAL(9,AH11:AH33)</f>
        <v>1659210.87</v>
      </c>
      <c r="AI9" s="172">
        <f>+SUBTOTAL(9,AI11:AI33)</f>
        <v>29725.66</v>
      </c>
      <c r="AJ9" s="172">
        <f>+SUBTOTAL(9,AJ11:AJ33)</f>
        <v>51624.91</v>
      </c>
      <c r="AK9" s="172">
        <f>+SUBTOTAL(9,AK11:AK33)</f>
        <v>237722.57</v>
      </c>
      <c r="AL9" s="172">
        <f>+SUBTOTAL(9,AL11:AL33)</f>
        <v>1522265.94</v>
      </c>
      <c r="AM9" s="172">
        <f>+SUBTOTAL(9,AM11:AM33)</f>
        <v>752147.34</v>
      </c>
      <c r="AN9" s="172">
        <f>+SUBTOTAL(9,AN11:AN33)</f>
        <v>610270.93999999994</v>
      </c>
      <c r="AO9" s="172">
        <f>+SUBTOTAL(9,AO11:AO33)</f>
        <v>1464668.23</v>
      </c>
      <c r="AP9" s="172">
        <f>+SUBTOTAL(9,AP11:AP33)</f>
        <v>514054.77</v>
      </c>
      <c r="AQ9" s="172">
        <f>+SUBTOTAL(9,AQ11:AQ33)</f>
        <v>68107.42</v>
      </c>
      <c r="AR9" s="172">
        <f>+SUBTOTAL(9,AR11:AR33)</f>
        <v>1669961.03</v>
      </c>
      <c r="AS9" s="172">
        <f>+SUBTOTAL(9,AS11:AS33)</f>
        <v>1094000.2</v>
      </c>
      <c r="AT9" s="172">
        <f>+SUBTOTAL(9,AT11:AT33)</f>
        <v>569526.35</v>
      </c>
      <c r="AU9" s="172">
        <f>+SUBTOTAL(9,AU11:AU33)</f>
        <v>223070.41</v>
      </c>
      <c r="AV9" s="172">
        <f>+SUBTOTAL(9,AV11:AV33)</f>
        <v>152258.68</v>
      </c>
      <c r="AW9" s="172">
        <f>+SUBTOTAL(9,AW11:AW33)</f>
        <v>1472849.64</v>
      </c>
      <c r="AX9" s="172">
        <f>+SUBTOTAL(9,AX11:AX33)</f>
        <v>50621.38</v>
      </c>
      <c r="AY9" s="172">
        <f>+SUBTOTAL(9,AY11:AY33)</f>
        <v>599583.98</v>
      </c>
      <c r="AZ9" s="172">
        <f>+SUBTOTAL(9,AZ11:AZ33)</f>
        <v>143707.18</v>
      </c>
      <c r="BA9" s="172">
        <f>+SUBTOTAL(9,BA11:BA33)</f>
        <v>273677.99</v>
      </c>
      <c r="BB9" s="172">
        <f>+SUBTOTAL(9,BB11:BB33)</f>
        <v>112372.3</v>
      </c>
      <c r="BC9" s="172">
        <f>+SUBTOTAL(9,BC11:BC33)</f>
        <v>154928.16</v>
      </c>
      <c r="BD9" s="172">
        <f>+SUBTOTAL(9,BD11:BD33)</f>
        <v>1326402.74</v>
      </c>
      <c r="BE9" s="172">
        <f>+SUBTOTAL(9,BE11:BE33)</f>
        <v>1143867.92</v>
      </c>
      <c r="BF9" s="172">
        <f>+SUBTOTAL(9,BF11:BF33)</f>
        <v>148245.84</v>
      </c>
      <c r="BG9" s="172">
        <f>+SUBTOTAL(9,BG11:BG33)</f>
        <v>515697.49</v>
      </c>
      <c r="BH9" s="172">
        <f>+SUBTOTAL(9,BH11:BH33)</f>
        <v>1549096.03</v>
      </c>
      <c r="BI9" s="172">
        <f>+SUBTOTAL(9,BI11:BI33)</f>
        <v>232364.41</v>
      </c>
      <c r="BJ9" s="172">
        <f>+SUBTOTAL(9,BJ11:BJ33)</f>
        <v>431533.89</v>
      </c>
      <c r="BK9" s="172">
        <f>+SUBTOTAL(9,BK11:BK33)</f>
        <v>17666.099999999999</v>
      </c>
      <c r="BL9" s="172">
        <f>+SUBTOTAL(9,BL11:BL33)</f>
        <v>1296467.6000000001</v>
      </c>
      <c r="BM9" s="172">
        <f>+SUBTOTAL(9,BM11:BM33)</f>
        <v>84804.64</v>
      </c>
      <c r="BN9" s="172">
        <f>+SUBTOTAL(9,BN11:BN33)</f>
        <v>691153.5</v>
      </c>
      <c r="BO9" s="172">
        <f>+SUBTOTAL(9,BO11:BO33)</f>
        <v>586838.81000000006</v>
      </c>
      <c r="BP9" s="172">
        <f>+SUBTOTAL(9,BP11:BP33)</f>
        <v>80022.38</v>
      </c>
      <c r="BQ9" s="172">
        <f>+SUBTOTAL(9,BQ11:BQ33)</f>
        <v>0</v>
      </c>
      <c r="BR9" s="172">
        <f>+SUBTOTAL(9,BR11:BR33)</f>
        <v>0</v>
      </c>
      <c r="BS9" s="172">
        <f>+SUBTOTAL(9,BS11:BS33)</f>
        <v>0</v>
      </c>
      <c r="BT9" s="172">
        <f>+SUBTOTAL(9,BT11:BT33)</f>
        <v>0</v>
      </c>
      <c r="BU9" s="172">
        <f>+SUBTOTAL(9,BU11:BU33)</f>
        <v>0</v>
      </c>
      <c r="BV9" s="172">
        <f>+SUBTOTAL(9,BV11:BV33)</f>
        <v>0</v>
      </c>
      <c r="BW9" s="172">
        <f>+SUBTOTAL(9,BW11:BW33)</f>
        <v>0</v>
      </c>
      <c r="BX9" s="172">
        <f>+SUBTOTAL(9,BX11:BX33)</f>
        <v>0</v>
      </c>
      <c r="BY9" s="172">
        <f>+SUBTOTAL(9,BY11:BY33)</f>
        <v>0</v>
      </c>
      <c r="BZ9" s="172">
        <f>+SUBTOTAL(9,BZ11:BZ33)</f>
        <v>0</v>
      </c>
      <c r="CA9" s="172">
        <f>+SUBTOTAL(9,CA11:CA33)</f>
        <v>0</v>
      </c>
      <c r="CB9" s="172">
        <f>+SUBTOTAL(9,CB11:CB33)</f>
        <v>0</v>
      </c>
      <c r="CC9" s="172">
        <f>+SUBTOTAL(9,CC11:CC33)</f>
        <v>0</v>
      </c>
      <c r="CD9" s="172">
        <f>+SUBTOTAL(9,CD11:CD33)</f>
        <v>0</v>
      </c>
      <c r="CE9" s="172">
        <f>+SUBTOTAL(9,CE11:CE33)</f>
        <v>0</v>
      </c>
      <c r="CF9" s="172">
        <f>+SUBTOTAL(9,CF11:CF33)</f>
        <v>0</v>
      </c>
      <c r="CG9" s="172">
        <f>+SUBTOTAL(9,CG11:CG33)</f>
        <v>0</v>
      </c>
      <c r="CH9" s="172">
        <f>+SUBTOTAL(9,CH11:CH33)</f>
        <v>0</v>
      </c>
      <c r="CI9" s="172">
        <f>+SUBTOTAL(9,CI11:CI33)</f>
        <v>0</v>
      </c>
    </row>
    <row r="10" spans="1:92" s="141" customFormat="1" ht="49.5" customHeight="1">
      <c r="A10" s="149"/>
      <c r="B10" s="145" t="s">
        <v>161</v>
      </c>
      <c r="C10" s="145" t="s">
        <v>288</v>
      </c>
      <c r="D10" s="145" t="s">
        <v>160</v>
      </c>
      <c r="E10" s="148" t="s">
        <v>159</v>
      </c>
      <c r="F10" s="147" t="s">
        <v>158</v>
      </c>
      <c r="G10" s="146"/>
      <c r="H10" s="145" t="s">
        <v>157</v>
      </c>
      <c r="I10" s="144" t="s">
        <v>156</v>
      </c>
      <c r="J10" s="144" t="s">
        <v>155</v>
      </c>
      <c r="K10" s="143" t="s">
        <v>287</v>
      </c>
      <c r="L10" s="142" t="s">
        <v>153</v>
      </c>
      <c r="M10" s="142" t="s">
        <v>152</v>
      </c>
      <c r="N10" s="142" t="s">
        <v>151</v>
      </c>
      <c r="O10" s="142" t="s">
        <v>150</v>
      </c>
      <c r="P10" s="142" t="s">
        <v>149</v>
      </c>
      <c r="Q10" s="142" t="s">
        <v>148</v>
      </c>
      <c r="R10" s="142" t="s">
        <v>147</v>
      </c>
      <c r="S10" s="142"/>
      <c r="T10" s="142" t="s">
        <v>151</v>
      </c>
      <c r="U10" s="168" t="s">
        <v>286</v>
      </c>
      <c r="V10" s="168" t="s">
        <v>285</v>
      </c>
      <c r="W10" s="168" t="s">
        <v>284</v>
      </c>
      <c r="X10" s="168" t="s">
        <v>283</v>
      </c>
      <c r="Y10" s="168" t="s">
        <v>282</v>
      </c>
      <c r="Z10" s="168" t="s">
        <v>281</v>
      </c>
      <c r="AA10" s="168" t="s">
        <v>280</v>
      </c>
      <c r="AB10" s="168" t="s">
        <v>279</v>
      </c>
      <c r="AC10" s="168" t="s">
        <v>278</v>
      </c>
      <c r="AD10" s="168" t="s">
        <v>277</v>
      </c>
      <c r="AE10" s="168" t="s">
        <v>276</v>
      </c>
      <c r="AF10" s="168" t="s">
        <v>275</v>
      </c>
      <c r="AG10" s="168" t="s">
        <v>274</v>
      </c>
      <c r="AH10" s="168" t="s">
        <v>273</v>
      </c>
      <c r="AI10" s="168" t="s">
        <v>272</v>
      </c>
      <c r="AJ10" s="168" t="s">
        <v>271</v>
      </c>
      <c r="AK10" s="168" t="s">
        <v>270</v>
      </c>
      <c r="AL10" s="168" t="s">
        <v>269</v>
      </c>
      <c r="AM10" s="168" t="s">
        <v>268</v>
      </c>
      <c r="AN10" s="168" t="s">
        <v>267</v>
      </c>
      <c r="AO10" s="168" t="s">
        <v>266</v>
      </c>
      <c r="AP10" s="171">
        <v>10003864</v>
      </c>
      <c r="AQ10" s="171">
        <v>10006544</v>
      </c>
      <c r="AR10" s="171">
        <v>10006548</v>
      </c>
      <c r="AS10" s="171">
        <v>10006545</v>
      </c>
      <c r="AT10" s="171">
        <v>10007598</v>
      </c>
      <c r="AU10" s="171">
        <v>10007602</v>
      </c>
      <c r="AV10" s="171">
        <v>10007859</v>
      </c>
      <c r="AW10" s="171">
        <v>10007863</v>
      </c>
      <c r="AX10" s="171">
        <v>10007868</v>
      </c>
      <c r="AY10" s="171">
        <v>10008442</v>
      </c>
      <c r="AZ10" s="171">
        <v>10008659</v>
      </c>
      <c r="BA10" s="171">
        <v>10010260</v>
      </c>
      <c r="BB10" s="171">
        <v>10010261</v>
      </c>
      <c r="BC10" s="171">
        <v>10010262</v>
      </c>
      <c r="BD10" s="171">
        <v>10010267</v>
      </c>
      <c r="BE10" s="171">
        <v>10010268</v>
      </c>
      <c r="BF10" s="171">
        <v>10010392</v>
      </c>
      <c r="BG10" s="171">
        <v>10010720</v>
      </c>
      <c r="BH10" s="171">
        <v>10011171</v>
      </c>
      <c r="BI10" s="171">
        <v>10011172</v>
      </c>
      <c r="BJ10" s="171">
        <v>10011174</v>
      </c>
      <c r="BK10" s="171">
        <v>10011235</v>
      </c>
      <c r="BL10" s="171">
        <v>10011237</v>
      </c>
      <c r="BM10" s="171">
        <v>10011399</v>
      </c>
      <c r="BN10" s="171">
        <v>10011404</v>
      </c>
      <c r="BO10" s="171">
        <v>10011410</v>
      </c>
      <c r="BP10" s="171">
        <v>10011589</v>
      </c>
      <c r="BQ10" s="171"/>
      <c r="BR10" s="171"/>
      <c r="BS10" s="171"/>
      <c r="BT10" s="171"/>
      <c r="BU10" s="171"/>
      <c r="BV10" s="171"/>
      <c r="BW10" s="171"/>
      <c r="BX10" s="171"/>
      <c r="BY10" s="171"/>
      <c r="BZ10" s="171"/>
      <c r="CA10" s="171"/>
      <c r="CB10" s="171"/>
      <c r="CC10" s="171"/>
      <c r="CD10" s="171"/>
      <c r="CE10" s="171"/>
      <c r="CF10" s="171"/>
      <c r="CG10" s="171"/>
      <c r="CH10" s="171"/>
      <c r="CI10" s="171"/>
    </row>
    <row r="11" spans="1:92" ht="54">
      <c r="A11" s="128"/>
      <c r="B11" s="138">
        <v>1</v>
      </c>
      <c r="C11" s="138">
        <v>33681</v>
      </c>
      <c r="D11" s="138" t="s">
        <v>264</v>
      </c>
      <c r="E11" s="137" t="s">
        <v>265</v>
      </c>
      <c r="F11" s="136" t="s">
        <v>143</v>
      </c>
      <c r="G11" s="136" t="s">
        <v>101</v>
      </c>
      <c r="H11" s="135">
        <v>618.74</v>
      </c>
      <c r="I11" s="134">
        <v>2334345.73</v>
      </c>
      <c r="J11" s="134">
        <v>2334345.73</v>
      </c>
      <c r="K11" s="134">
        <v>2334345.73</v>
      </c>
      <c r="L11" s="134">
        <v>2334345.73</v>
      </c>
      <c r="M11" s="134">
        <v>2334345.73</v>
      </c>
      <c r="N11" s="134">
        <v>2334143.81</v>
      </c>
      <c r="O11" s="133" t="s">
        <v>169</v>
      </c>
      <c r="P11" s="134" t="s">
        <v>111</v>
      </c>
      <c r="Q11" s="131">
        <f>+R11*S11</f>
        <v>617.94654323976249</v>
      </c>
      <c r="R11" s="131">
        <v>618</v>
      </c>
      <c r="S11" s="161">
        <f>+N11/J11</f>
        <v>0.99991350038796523</v>
      </c>
      <c r="T11" s="134">
        <f>+SUBTOTAL(9,U11:CI11)</f>
        <v>2334143.81</v>
      </c>
      <c r="U11" s="159"/>
      <c r="V11" s="159"/>
      <c r="W11" s="159"/>
      <c r="X11" s="159"/>
      <c r="Y11" s="159"/>
      <c r="Z11" s="159"/>
      <c r="AA11" s="159"/>
      <c r="AB11" s="159"/>
      <c r="AC11" s="159"/>
      <c r="AD11" s="159">
        <v>700243.14</v>
      </c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>
        <v>1549096.03</v>
      </c>
      <c r="BI11" s="160"/>
      <c r="BJ11" s="160"/>
      <c r="BK11" s="160"/>
      <c r="BL11" s="160"/>
      <c r="BM11" s="160">
        <v>84804.64</v>
      </c>
      <c r="BN11" s="160"/>
      <c r="BO11" s="160"/>
      <c r="BP11" s="160"/>
      <c r="BQ11" s="160"/>
      <c r="BR11" s="160"/>
      <c r="BS11" s="160"/>
      <c r="BT11" s="160"/>
      <c r="BU11" s="160"/>
      <c r="BV11" s="160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8"/>
      <c r="CK11" s="117" t="s">
        <v>264</v>
      </c>
      <c r="CL11" s="117" t="s">
        <v>263</v>
      </c>
      <c r="CM11" s="117" t="s">
        <v>262</v>
      </c>
      <c r="CN11" s="117">
        <f>+CM11-C11</f>
        <v>0</v>
      </c>
    </row>
    <row r="12" spans="1:92" ht="63">
      <c r="A12" s="128"/>
      <c r="B12" s="138">
        <v>2</v>
      </c>
      <c r="C12" s="138">
        <v>33703</v>
      </c>
      <c r="D12" s="138" t="s">
        <v>260</v>
      </c>
      <c r="E12" s="137" t="s">
        <v>261</v>
      </c>
      <c r="F12" s="136" t="s">
        <v>143</v>
      </c>
      <c r="G12" s="136" t="s">
        <v>101</v>
      </c>
      <c r="H12" s="135">
        <v>384.8</v>
      </c>
      <c r="I12" s="134">
        <v>1533998.6199999999</v>
      </c>
      <c r="J12" s="134">
        <v>1533998.6199999999</v>
      </c>
      <c r="K12" s="134">
        <v>1533998.62</v>
      </c>
      <c r="L12" s="134">
        <f>1533998.62-31094.39</f>
        <v>1502904.2300000002</v>
      </c>
      <c r="M12" s="134">
        <f>1533998.62-31094.39</f>
        <v>1502904.2300000002</v>
      </c>
      <c r="N12" s="134">
        <v>1380516.4</v>
      </c>
      <c r="O12" s="133" t="s">
        <v>169</v>
      </c>
      <c r="P12" s="134" t="s">
        <v>111</v>
      </c>
      <c r="Q12" s="131">
        <f>+R12*S12</f>
        <v>345.57938363725515</v>
      </c>
      <c r="R12" s="131">
        <v>384</v>
      </c>
      <c r="S12" s="161">
        <f>+N12/J12</f>
        <v>0.89994631155535199</v>
      </c>
      <c r="T12" s="134">
        <f>+SUBTOTAL(9,U12:CI12)</f>
        <v>1380516.4</v>
      </c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>
        <v>456998.49</v>
      </c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>
        <v>232364.41</v>
      </c>
      <c r="BJ12" s="160"/>
      <c r="BK12" s="160"/>
      <c r="BL12" s="160"/>
      <c r="BM12" s="160"/>
      <c r="BN12" s="160">
        <v>691153.5</v>
      </c>
      <c r="BO12" s="160"/>
      <c r="BP12" s="160"/>
      <c r="BQ12" s="160"/>
      <c r="BR12" s="160"/>
      <c r="BS12" s="160"/>
      <c r="BT12" s="160"/>
      <c r="BU12" s="160"/>
      <c r="BV12" s="160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59"/>
      <c r="CH12" s="159"/>
      <c r="CI12" s="159"/>
      <c r="CJ12" s="158"/>
      <c r="CK12" s="117" t="s">
        <v>260</v>
      </c>
      <c r="CL12" s="117" t="s">
        <v>259</v>
      </c>
      <c r="CM12" s="117" t="s">
        <v>258</v>
      </c>
      <c r="CN12" s="117">
        <f>+CM12-C12</f>
        <v>0</v>
      </c>
    </row>
    <row r="13" spans="1:92" ht="45">
      <c r="A13" s="128"/>
      <c r="B13" s="138">
        <v>3</v>
      </c>
      <c r="C13" s="138">
        <v>33705</v>
      </c>
      <c r="D13" s="138" t="s">
        <v>256</v>
      </c>
      <c r="E13" s="137" t="s">
        <v>257</v>
      </c>
      <c r="F13" s="136" t="s">
        <v>143</v>
      </c>
      <c r="G13" s="136" t="s">
        <v>101</v>
      </c>
      <c r="H13" s="135">
        <v>674.97</v>
      </c>
      <c r="I13" s="134">
        <v>2541843.13</v>
      </c>
      <c r="J13" s="134">
        <v>2541843.13</v>
      </c>
      <c r="K13" s="134">
        <v>2541843.13</v>
      </c>
      <c r="L13" s="134">
        <v>2541843.13</v>
      </c>
      <c r="M13" s="134">
        <v>2541843.13</v>
      </c>
      <c r="N13" s="134">
        <v>1780744.24</v>
      </c>
      <c r="O13" s="133" t="s">
        <v>169</v>
      </c>
      <c r="P13" s="134" t="s">
        <v>111</v>
      </c>
      <c r="Q13" s="131">
        <f>+R13*S13</f>
        <v>472.88613046706786</v>
      </c>
      <c r="R13" s="131">
        <v>675</v>
      </c>
      <c r="S13" s="161">
        <f>+N13/J13</f>
        <v>0.70057204513639681</v>
      </c>
      <c r="T13" s="134">
        <f>+SUBTOTAL(9,U13:CI13)</f>
        <v>1780744.2400000002</v>
      </c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>
        <v>762371.54</v>
      </c>
      <c r="AG13" s="159"/>
      <c r="AH13" s="159"/>
      <c r="AI13" s="159"/>
      <c r="AJ13" s="159"/>
      <c r="AK13" s="159"/>
      <c r="AL13" s="159"/>
      <c r="AM13" s="159"/>
      <c r="AN13" s="159"/>
      <c r="AO13" s="159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>
        <v>431533.89</v>
      </c>
      <c r="BK13" s="160"/>
      <c r="BL13" s="160"/>
      <c r="BM13" s="160"/>
      <c r="BN13" s="160"/>
      <c r="BO13" s="160">
        <v>586838.81000000006</v>
      </c>
      <c r="BP13" s="160"/>
      <c r="BQ13" s="160"/>
      <c r="BR13" s="160"/>
      <c r="BS13" s="160"/>
      <c r="BT13" s="160"/>
      <c r="BU13" s="160"/>
      <c r="BV13" s="160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/>
      <c r="CG13" s="159"/>
      <c r="CH13" s="159"/>
      <c r="CI13" s="159"/>
      <c r="CJ13" s="158"/>
      <c r="CK13" s="117" t="s">
        <v>256</v>
      </c>
      <c r="CL13" s="117" t="s">
        <v>255</v>
      </c>
      <c r="CM13" s="117" t="s">
        <v>254</v>
      </c>
      <c r="CN13" s="117">
        <f>+CM13-C13</f>
        <v>0</v>
      </c>
    </row>
    <row r="14" spans="1:92" ht="54">
      <c r="A14" s="128"/>
      <c r="B14" s="138">
        <v>4</v>
      </c>
      <c r="C14" s="138">
        <v>33706</v>
      </c>
      <c r="D14" s="138" t="s">
        <v>252</v>
      </c>
      <c r="E14" s="163" t="s">
        <v>253</v>
      </c>
      <c r="F14" s="136" t="s">
        <v>183</v>
      </c>
      <c r="G14" s="136" t="s">
        <v>101</v>
      </c>
      <c r="H14" s="135">
        <v>564</v>
      </c>
      <c r="I14" s="134">
        <v>3744474.76</v>
      </c>
      <c r="J14" s="134">
        <v>3744474.76</v>
      </c>
      <c r="K14" s="134">
        <v>3744474.76</v>
      </c>
      <c r="L14" s="134">
        <v>3744474.76</v>
      </c>
      <c r="M14" s="134">
        <v>3744474.76</v>
      </c>
      <c r="N14" s="134">
        <v>1123305.8400000001</v>
      </c>
      <c r="O14" s="133" t="s">
        <v>168</v>
      </c>
      <c r="P14" s="134"/>
      <c r="Q14" s="131">
        <f>+R14*S14</f>
        <v>169.19448904497358</v>
      </c>
      <c r="R14" s="131">
        <v>564</v>
      </c>
      <c r="S14" s="161">
        <f>+N14/J14</f>
        <v>0.29999022880314463</v>
      </c>
      <c r="T14" s="134">
        <f>+SUBTOTAL(9,U14:CI14)</f>
        <v>1123305.8400000001</v>
      </c>
      <c r="U14" s="159"/>
      <c r="V14" s="159"/>
      <c r="W14" s="159">
        <v>1123305.8400000001</v>
      </c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60"/>
      <c r="BN14" s="160"/>
      <c r="BO14" s="160"/>
      <c r="BP14" s="160"/>
      <c r="BQ14" s="160"/>
      <c r="BR14" s="160"/>
      <c r="BS14" s="160"/>
      <c r="BT14" s="160"/>
      <c r="BU14" s="160"/>
      <c r="BV14" s="160"/>
      <c r="BW14" s="159"/>
      <c r="BX14" s="159"/>
      <c r="BY14" s="159"/>
      <c r="BZ14" s="159"/>
      <c r="CA14" s="159"/>
      <c r="CB14" s="159"/>
      <c r="CC14" s="159"/>
      <c r="CD14" s="159"/>
      <c r="CE14" s="159"/>
      <c r="CF14" s="159"/>
      <c r="CG14" s="159"/>
      <c r="CH14" s="159"/>
      <c r="CI14" s="159"/>
      <c r="CJ14" s="158"/>
      <c r="CK14" s="117" t="s">
        <v>252</v>
      </c>
      <c r="CL14" s="117" t="s">
        <v>251</v>
      </c>
      <c r="CM14" s="117" t="s">
        <v>250</v>
      </c>
      <c r="CN14" s="117">
        <f>+CM14-C14</f>
        <v>0</v>
      </c>
    </row>
    <row r="15" spans="1:92" ht="36">
      <c r="A15" s="128"/>
      <c r="B15" s="138">
        <v>5</v>
      </c>
      <c r="C15" s="138">
        <v>33708</v>
      </c>
      <c r="D15" s="138" t="s">
        <v>248</v>
      </c>
      <c r="E15" s="163" t="s">
        <v>249</v>
      </c>
      <c r="F15" s="136" t="s">
        <v>183</v>
      </c>
      <c r="G15" s="136" t="s">
        <v>101</v>
      </c>
      <c r="H15" s="135">
        <v>212</v>
      </c>
      <c r="I15" s="134">
        <v>773273.16</v>
      </c>
      <c r="J15" s="134">
        <v>773273.16</v>
      </c>
      <c r="K15" s="134">
        <v>773273.16</v>
      </c>
      <c r="L15" s="134">
        <v>773273.16</v>
      </c>
      <c r="M15" s="134">
        <v>773273.16</v>
      </c>
      <c r="N15" s="134">
        <v>772826.3600000001</v>
      </c>
      <c r="O15" s="133" t="s">
        <v>168</v>
      </c>
      <c r="P15" s="134" t="s">
        <v>111</v>
      </c>
      <c r="Q15" s="131">
        <f>+R15*S15</f>
        <v>211.87750564108552</v>
      </c>
      <c r="R15" s="131">
        <v>212</v>
      </c>
      <c r="S15" s="161">
        <f>+N15/J15</f>
        <v>0.99942219642021468</v>
      </c>
      <c r="T15" s="134">
        <f>+SUBTOTAL(9,U15:CI15)</f>
        <v>772826.3600000001</v>
      </c>
      <c r="U15" s="159">
        <v>48159.56</v>
      </c>
      <c r="V15" s="159">
        <v>183688.35</v>
      </c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>
        <v>273677.99</v>
      </c>
      <c r="BB15" s="160">
        <v>112372.3</v>
      </c>
      <c r="BC15" s="160">
        <v>154928.16</v>
      </c>
      <c r="BD15" s="160"/>
      <c r="BE15" s="160"/>
      <c r="BF15" s="160"/>
      <c r="BG15" s="160"/>
      <c r="BH15" s="160"/>
      <c r="BI15" s="160"/>
      <c r="BJ15" s="160"/>
      <c r="BK15" s="160"/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159"/>
      <c r="BX15" s="159"/>
      <c r="BY15" s="159"/>
      <c r="BZ15" s="159"/>
      <c r="CA15" s="159"/>
      <c r="CB15" s="159"/>
      <c r="CC15" s="159"/>
      <c r="CD15" s="159"/>
      <c r="CE15" s="159"/>
      <c r="CF15" s="159"/>
      <c r="CG15" s="159"/>
      <c r="CH15" s="159"/>
      <c r="CI15" s="159"/>
      <c r="CJ15" s="158"/>
      <c r="CK15" s="117" t="s">
        <v>248</v>
      </c>
      <c r="CL15" s="117" t="s">
        <v>247</v>
      </c>
      <c r="CM15" s="117" t="s">
        <v>246</v>
      </c>
      <c r="CN15" s="117">
        <f>+CM15-C15</f>
        <v>0</v>
      </c>
    </row>
    <row r="16" spans="1:92" ht="54">
      <c r="A16" s="128"/>
      <c r="B16" s="138">
        <v>6</v>
      </c>
      <c r="C16" s="138">
        <v>33709</v>
      </c>
      <c r="D16" s="138" t="s">
        <v>244</v>
      </c>
      <c r="E16" s="163" t="s">
        <v>245</v>
      </c>
      <c r="F16" s="136" t="s">
        <v>183</v>
      </c>
      <c r="G16" s="136" t="s">
        <v>101</v>
      </c>
      <c r="H16" s="135">
        <v>454</v>
      </c>
      <c r="I16" s="134">
        <v>1603316.01</v>
      </c>
      <c r="J16" s="134">
        <v>1603316.01</v>
      </c>
      <c r="K16" s="134">
        <v>1603316.01</v>
      </c>
      <c r="L16" s="134">
        <v>1603316.01</v>
      </c>
      <c r="M16" s="134">
        <v>1603316.01</v>
      </c>
      <c r="N16" s="134">
        <v>1564119.83</v>
      </c>
      <c r="O16" s="133" t="s">
        <v>167</v>
      </c>
      <c r="P16" s="134" t="s">
        <v>111</v>
      </c>
      <c r="Q16" s="131">
        <f>+R16*S16</f>
        <v>442.90108649261231</v>
      </c>
      <c r="R16" s="131">
        <v>454</v>
      </c>
      <c r="S16" s="161">
        <f>+N16/J16</f>
        <v>0.97555305394848524</v>
      </c>
      <c r="T16" s="134">
        <f>+SUBTOTAL(9,U16:CI16)</f>
        <v>1564119.83</v>
      </c>
      <c r="U16" s="159"/>
      <c r="V16" s="159"/>
      <c r="W16" s="159"/>
      <c r="X16" s="159">
        <v>480538.71</v>
      </c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60">
        <v>514054.77</v>
      </c>
      <c r="AQ16" s="160"/>
      <c r="AR16" s="160"/>
      <c r="AS16" s="160"/>
      <c r="AT16" s="160">
        <v>569526.35</v>
      </c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0"/>
      <c r="BM16" s="160"/>
      <c r="BN16" s="160"/>
      <c r="BO16" s="160"/>
      <c r="BP16" s="160"/>
      <c r="BQ16" s="160"/>
      <c r="BR16" s="160"/>
      <c r="BS16" s="160"/>
      <c r="BT16" s="160"/>
      <c r="BU16" s="160"/>
      <c r="BV16" s="160"/>
      <c r="BW16" s="159"/>
      <c r="BX16" s="159"/>
      <c r="BY16" s="159"/>
      <c r="BZ16" s="159"/>
      <c r="CA16" s="159"/>
      <c r="CB16" s="159"/>
      <c r="CC16" s="159"/>
      <c r="CD16" s="159"/>
      <c r="CE16" s="159"/>
      <c r="CF16" s="159"/>
      <c r="CG16" s="159"/>
      <c r="CH16" s="159"/>
      <c r="CI16" s="159"/>
      <c r="CJ16" s="158"/>
      <c r="CK16" s="117" t="s">
        <v>244</v>
      </c>
      <c r="CL16" s="117" t="s">
        <v>243</v>
      </c>
      <c r="CM16" s="117" t="s">
        <v>242</v>
      </c>
      <c r="CN16" s="117">
        <f>+CM16-C16</f>
        <v>0</v>
      </c>
    </row>
    <row r="17" spans="1:92" ht="45">
      <c r="A17" s="128"/>
      <c r="B17" s="138">
        <v>7</v>
      </c>
      <c r="C17" s="138">
        <v>33711</v>
      </c>
      <c r="D17" s="138" t="s">
        <v>240</v>
      </c>
      <c r="E17" s="163" t="s">
        <v>241</v>
      </c>
      <c r="F17" s="136" t="s">
        <v>183</v>
      </c>
      <c r="G17" s="136" t="s">
        <v>101</v>
      </c>
      <c r="H17" s="135">
        <v>326</v>
      </c>
      <c r="I17" s="134">
        <v>1293545.8299999998</v>
      </c>
      <c r="J17" s="134">
        <v>1293545.8299999998</v>
      </c>
      <c r="K17" s="134">
        <v>1293545.8299999998</v>
      </c>
      <c r="L17" s="134">
        <v>1293545.8299999998</v>
      </c>
      <c r="M17" s="134">
        <v>1293545.8299999998</v>
      </c>
      <c r="N17" s="134">
        <v>610681.69999999995</v>
      </c>
      <c r="O17" s="133" t="s">
        <v>167</v>
      </c>
      <c r="P17" s="134"/>
      <c r="Q17" s="131">
        <f>+R17*S17</f>
        <v>153.90427581526046</v>
      </c>
      <c r="R17" s="131">
        <v>326</v>
      </c>
      <c r="S17" s="161">
        <f>+N17/J17</f>
        <v>0.4720990055682836</v>
      </c>
      <c r="T17" s="134">
        <f>+SUBTOTAL(9,U17:CI17)</f>
        <v>610681.69999999995</v>
      </c>
      <c r="U17" s="159"/>
      <c r="V17" s="159"/>
      <c r="W17" s="159"/>
      <c r="X17" s="159"/>
      <c r="Y17" s="159">
        <v>387611.29</v>
      </c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60"/>
      <c r="AQ17" s="160"/>
      <c r="AR17" s="160"/>
      <c r="AS17" s="160"/>
      <c r="AT17" s="160"/>
      <c r="AU17" s="160">
        <v>223070.41</v>
      </c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160"/>
      <c r="BM17" s="160"/>
      <c r="BN17" s="160"/>
      <c r="BO17" s="160"/>
      <c r="BP17" s="160"/>
      <c r="BQ17" s="160"/>
      <c r="BR17" s="160"/>
      <c r="BS17" s="160"/>
      <c r="BT17" s="160"/>
      <c r="BU17" s="160"/>
      <c r="BV17" s="160"/>
      <c r="BW17" s="159"/>
      <c r="BX17" s="159"/>
      <c r="BY17" s="159"/>
      <c r="BZ17" s="159"/>
      <c r="CA17" s="159"/>
      <c r="CB17" s="159"/>
      <c r="CC17" s="159"/>
      <c r="CD17" s="159"/>
      <c r="CE17" s="159"/>
      <c r="CF17" s="159"/>
      <c r="CG17" s="159"/>
      <c r="CH17" s="159"/>
      <c r="CI17" s="159"/>
      <c r="CJ17" s="158"/>
      <c r="CK17" s="117" t="s">
        <v>240</v>
      </c>
      <c r="CL17" s="117" t="s">
        <v>239</v>
      </c>
      <c r="CM17" s="117" t="s">
        <v>238</v>
      </c>
      <c r="CN17" s="117">
        <f>+CM17-C17</f>
        <v>0</v>
      </c>
    </row>
    <row r="18" spans="1:92" ht="45">
      <c r="A18" s="128"/>
      <c r="B18" s="138">
        <v>8</v>
      </c>
      <c r="C18" s="138">
        <v>33713</v>
      </c>
      <c r="D18" s="138" t="s">
        <v>236</v>
      </c>
      <c r="E18" s="163" t="s">
        <v>237</v>
      </c>
      <c r="F18" s="136" t="s">
        <v>183</v>
      </c>
      <c r="G18" s="136" t="s">
        <v>101</v>
      </c>
      <c r="H18" s="135">
        <v>302</v>
      </c>
      <c r="I18" s="134">
        <v>1446728.88</v>
      </c>
      <c r="J18" s="134">
        <v>1446728.88</v>
      </c>
      <c r="K18" s="134">
        <v>1446728.88</v>
      </c>
      <c r="L18" s="134">
        <v>1446728.88</v>
      </c>
      <c r="M18" s="134">
        <v>1446728.88</v>
      </c>
      <c r="N18" s="134">
        <v>433751.89</v>
      </c>
      <c r="O18" s="133" t="s">
        <v>167</v>
      </c>
      <c r="P18" s="134"/>
      <c r="Q18" s="131">
        <f>+R18*S18</f>
        <v>90.544311785633269</v>
      </c>
      <c r="R18" s="131">
        <v>302</v>
      </c>
      <c r="S18" s="161">
        <f>+N18/J18</f>
        <v>0.299815601939183</v>
      </c>
      <c r="T18" s="134">
        <f>+SUBTOTAL(9,U18:CI18)</f>
        <v>433751.89</v>
      </c>
      <c r="U18" s="159"/>
      <c r="V18" s="159"/>
      <c r="W18" s="159"/>
      <c r="X18" s="159"/>
      <c r="Y18" s="159"/>
      <c r="Z18" s="159">
        <v>433751.89</v>
      </c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160"/>
      <c r="BM18" s="160"/>
      <c r="BN18" s="160"/>
      <c r="BO18" s="160"/>
      <c r="BP18" s="160"/>
      <c r="BQ18" s="160"/>
      <c r="BR18" s="160"/>
      <c r="BS18" s="160"/>
      <c r="BT18" s="160"/>
      <c r="BU18" s="160"/>
      <c r="BV18" s="160"/>
      <c r="BW18" s="159"/>
      <c r="BX18" s="159"/>
      <c r="BY18" s="159"/>
      <c r="BZ18" s="159"/>
      <c r="CA18" s="159"/>
      <c r="CB18" s="159"/>
      <c r="CC18" s="159"/>
      <c r="CD18" s="159"/>
      <c r="CE18" s="159"/>
      <c r="CF18" s="159"/>
      <c r="CG18" s="159"/>
      <c r="CH18" s="159"/>
      <c r="CI18" s="159"/>
      <c r="CJ18" s="170"/>
      <c r="CK18" s="117" t="s">
        <v>236</v>
      </c>
      <c r="CL18" s="117" t="s">
        <v>235</v>
      </c>
      <c r="CM18" s="117" t="s">
        <v>234</v>
      </c>
      <c r="CN18" s="117">
        <f>+CM18-C18</f>
        <v>0</v>
      </c>
    </row>
    <row r="19" spans="1:92" ht="45">
      <c r="A19" s="128"/>
      <c r="B19" s="138">
        <v>9</v>
      </c>
      <c r="C19" s="138">
        <v>33720</v>
      </c>
      <c r="D19" s="138" t="s">
        <v>232</v>
      </c>
      <c r="E19" s="163" t="s">
        <v>233</v>
      </c>
      <c r="F19" s="162" t="s">
        <v>143</v>
      </c>
      <c r="G19" s="162" t="s">
        <v>101</v>
      </c>
      <c r="H19" s="135">
        <v>323</v>
      </c>
      <c r="I19" s="134">
        <v>455489.63</v>
      </c>
      <c r="J19" s="134">
        <v>455489.63</v>
      </c>
      <c r="K19" s="134">
        <v>455489.63</v>
      </c>
      <c r="L19" s="134">
        <v>455489.63</v>
      </c>
      <c r="M19" s="134">
        <v>455489.63</v>
      </c>
      <c r="N19" s="134">
        <v>454529.47</v>
      </c>
      <c r="O19" s="133" t="s">
        <v>166</v>
      </c>
      <c r="P19" s="134" t="s">
        <v>111</v>
      </c>
      <c r="Q19" s="131">
        <f>+R19*S19</f>
        <v>322.31912460883024</v>
      </c>
      <c r="R19" s="131">
        <v>323</v>
      </c>
      <c r="S19" s="161">
        <f>+N19/J19</f>
        <v>0.99789202665272525</v>
      </c>
      <c r="T19" s="134">
        <f>+SUBTOTAL(9,U19:CI19)</f>
        <v>454529.47</v>
      </c>
      <c r="U19" s="159"/>
      <c r="V19" s="159"/>
      <c r="W19" s="159"/>
      <c r="X19" s="159"/>
      <c r="Y19" s="159"/>
      <c r="Z19" s="159"/>
      <c r="AA19" s="159"/>
      <c r="AB19" s="159"/>
      <c r="AC19" s="159">
        <v>136358.85</v>
      </c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60"/>
      <c r="AQ19" s="160"/>
      <c r="AR19" s="160"/>
      <c r="AS19" s="160"/>
      <c r="AT19" s="160"/>
      <c r="AU19" s="160"/>
      <c r="AV19" s="160">
        <v>152258.68</v>
      </c>
      <c r="AW19" s="160"/>
      <c r="AX19" s="160"/>
      <c r="AY19" s="160"/>
      <c r="AZ19" s="160"/>
      <c r="BA19" s="160"/>
      <c r="BB19" s="160"/>
      <c r="BC19" s="160"/>
      <c r="BD19" s="160"/>
      <c r="BE19" s="160"/>
      <c r="BF19" s="160">
        <v>148245.84</v>
      </c>
      <c r="BG19" s="160"/>
      <c r="BH19" s="160"/>
      <c r="BI19" s="160"/>
      <c r="BJ19" s="160"/>
      <c r="BK19" s="160">
        <v>17666.099999999999</v>
      </c>
      <c r="BL19" s="160"/>
      <c r="BM19" s="160"/>
      <c r="BN19" s="160"/>
      <c r="BO19" s="160"/>
      <c r="BP19" s="160"/>
      <c r="BQ19" s="160"/>
      <c r="BR19" s="160"/>
      <c r="BS19" s="160"/>
      <c r="BT19" s="160"/>
      <c r="BU19" s="160"/>
      <c r="BV19" s="160"/>
      <c r="BW19" s="159"/>
      <c r="BX19" s="159"/>
      <c r="BY19" s="159"/>
      <c r="BZ19" s="159"/>
      <c r="CA19" s="159"/>
      <c r="CB19" s="159"/>
      <c r="CC19" s="159"/>
      <c r="CD19" s="159"/>
      <c r="CE19" s="159"/>
      <c r="CF19" s="159"/>
      <c r="CG19" s="159"/>
      <c r="CH19" s="159"/>
      <c r="CI19" s="159"/>
      <c r="CJ19" s="158"/>
      <c r="CK19" s="127" t="s">
        <v>232</v>
      </c>
      <c r="CL19" s="117" t="s">
        <v>231</v>
      </c>
      <c r="CM19" s="117" t="s">
        <v>230</v>
      </c>
      <c r="CN19" s="117">
        <f>+CM19-C19</f>
        <v>0</v>
      </c>
    </row>
    <row r="20" spans="1:92" ht="45">
      <c r="A20" s="128"/>
      <c r="B20" s="138">
        <v>10</v>
      </c>
      <c r="C20" s="138">
        <v>33761</v>
      </c>
      <c r="D20" s="138" t="s">
        <v>228</v>
      </c>
      <c r="E20" s="163" t="s">
        <v>229</v>
      </c>
      <c r="F20" s="162" t="s">
        <v>143</v>
      </c>
      <c r="G20" s="162" t="s">
        <v>101</v>
      </c>
      <c r="H20" s="135">
        <v>85</v>
      </c>
      <c r="I20" s="134">
        <v>100265.09</v>
      </c>
      <c r="J20" s="134">
        <v>100265.09</v>
      </c>
      <c r="K20" s="134">
        <v>100265.09</v>
      </c>
      <c r="L20" s="134">
        <v>100265.09</v>
      </c>
      <c r="M20" s="134">
        <v>100265.09</v>
      </c>
      <c r="N20" s="134">
        <v>29725.66</v>
      </c>
      <c r="O20" s="133" t="s">
        <v>165</v>
      </c>
      <c r="P20" s="134" t="s">
        <v>111</v>
      </c>
      <c r="Q20" s="131">
        <f>+R20*S20</f>
        <v>25.200008298002825</v>
      </c>
      <c r="R20" s="131">
        <v>85</v>
      </c>
      <c r="S20" s="161">
        <f>+N20/J20</f>
        <v>0.29647068585885678</v>
      </c>
      <c r="T20" s="134">
        <f>+SUBTOTAL(9,U20:CI20)</f>
        <v>29725.66</v>
      </c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>
        <v>29725.66</v>
      </c>
      <c r="AJ20" s="159"/>
      <c r="AK20" s="159"/>
      <c r="AL20" s="159"/>
      <c r="AM20" s="159"/>
      <c r="AN20" s="159"/>
      <c r="AO20" s="159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0"/>
      <c r="BN20" s="160"/>
      <c r="BO20" s="160"/>
      <c r="BP20" s="160"/>
      <c r="BQ20" s="160"/>
      <c r="BR20" s="160"/>
      <c r="BS20" s="160"/>
      <c r="BT20" s="160"/>
      <c r="BU20" s="160"/>
      <c r="BV20" s="160"/>
      <c r="BW20" s="159"/>
      <c r="BX20" s="159"/>
      <c r="BY20" s="159"/>
      <c r="BZ20" s="159"/>
      <c r="CA20" s="159"/>
      <c r="CB20" s="159"/>
      <c r="CC20" s="159"/>
      <c r="CD20" s="159"/>
      <c r="CE20" s="159"/>
      <c r="CF20" s="159"/>
      <c r="CG20" s="159"/>
      <c r="CH20" s="159"/>
      <c r="CI20" s="159"/>
      <c r="CJ20" s="158"/>
      <c r="CK20" s="117" t="s">
        <v>228</v>
      </c>
      <c r="CL20" s="117" t="s">
        <v>227</v>
      </c>
      <c r="CM20" s="117" t="s">
        <v>226</v>
      </c>
      <c r="CN20" s="117">
        <f>+CM20-C20</f>
        <v>0</v>
      </c>
    </row>
    <row r="21" spans="1:92" ht="45">
      <c r="A21" s="128"/>
      <c r="B21" s="138">
        <v>11</v>
      </c>
      <c r="C21" s="138">
        <v>33830</v>
      </c>
      <c r="D21" s="138" t="s">
        <v>224</v>
      </c>
      <c r="E21" s="163" t="s">
        <v>225</v>
      </c>
      <c r="F21" s="162" t="s">
        <v>183</v>
      </c>
      <c r="G21" s="162" t="s">
        <v>101</v>
      </c>
      <c r="H21" s="135">
        <v>323</v>
      </c>
      <c r="I21" s="134">
        <v>1750866.57</v>
      </c>
      <c r="J21" s="134">
        <v>1750866.57</v>
      </c>
      <c r="K21" s="134">
        <v>1750866.57</v>
      </c>
      <c r="L21" s="134">
        <v>1750866.57</v>
      </c>
      <c r="M21" s="134">
        <v>1750866.57</v>
      </c>
      <c r="N21" s="134">
        <v>1749491.3699999996</v>
      </c>
      <c r="O21" s="133" t="s">
        <v>166</v>
      </c>
      <c r="P21" s="134" t="s">
        <v>111</v>
      </c>
      <c r="Q21" s="131">
        <f>+R21*S21</f>
        <v>322.74630299783485</v>
      </c>
      <c r="R21" s="131">
        <v>323</v>
      </c>
      <c r="S21" s="161">
        <f>+N21/J21</f>
        <v>0.99921456036481382</v>
      </c>
      <c r="T21" s="134">
        <f>+SUBTOTAL(9,U21:CI21)</f>
        <v>1749491.3699999996</v>
      </c>
      <c r="U21" s="159"/>
      <c r="V21" s="159"/>
      <c r="W21" s="159"/>
      <c r="X21" s="159"/>
      <c r="Y21" s="159"/>
      <c r="Z21" s="159"/>
      <c r="AA21" s="159"/>
      <c r="AB21" s="159">
        <v>524847.41</v>
      </c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60"/>
      <c r="AQ21" s="160"/>
      <c r="AR21" s="160"/>
      <c r="AS21" s="160">
        <v>1094000.2</v>
      </c>
      <c r="AT21" s="160"/>
      <c r="AU21" s="160"/>
      <c r="AV21" s="160"/>
      <c r="AW21" s="160"/>
      <c r="AX21" s="160">
        <v>50621.38</v>
      </c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0">
        <v>80022.38</v>
      </c>
      <c r="BQ21" s="160"/>
      <c r="BR21" s="160"/>
      <c r="BS21" s="160"/>
      <c r="BT21" s="160"/>
      <c r="BU21" s="160"/>
      <c r="BV21" s="160"/>
      <c r="BW21" s="159"/>
      <c r="BX21" s="159"/>
      <c r="BY21" s="159"/>
      <c r="BZ21" s="159"/>
      <c r="CA21" s="159"/>
      <c r="CB21" s="159"/>
      <c r="CC21" s="159"/>
      <c r="CD21" s="159"/>
      <c r="CE21" s="159"/>
      <c r="CF21" s="159"/>
      <c r="CG21" s="159"/>
      <c r="CH21" s="159"/>
      <c r="CI21" s="159"/>
      <c r="CJ21" s="158"/>
      <c r="CK21" s="117" t="s">
        <v>224</v>
      </c>
      <c r="CL21" s="117" t="s">
        <v>223</v>
      </c>
      <c r="CM21" s="117" t="s">
        <v>222</v>
      </c>
      <c r="CN21" s="117">
        <f>+CM21-C21</f>
        <v>0</v>
      </c>
    </row>
    <row r="22" spans="1:92" ht="45">
      <c r="A22" s="128"/>
      <c r="B22" s="138">
        <v>12</v>
      </c>
      <c r="C22" s="138">
        <v>33834</v>
      </c>
      <c r="D22" s="138" t="s">
        <v>220</v>
      </c>
      <c r="E22" s="163" t="s">
        <v>221</v>
      </c>
      <c r="F22" s="162" t="s">
        <v>183</v>
      </c>
      <c r="G22" s="162" t="s">
        <v>101</v>
      </c>
      <c r="H22" s="135">
        <v>76.599999999999994</v>
      </c>
      <c r="I22" s="134">
        <v>172265.60000000001</v>
      </c>
      <c r="J22" s="134">
        <v>172265.60000000001</v>
      </c>
      <c r="K22" s="134">
        <v>172265.60000000001</v>
      </c>
      <c r="L22" s="134">
        <v>172265.60000000001</v>
      </c>
      <c r="M22" s="134">
        <v>172265.60000000001</v>
      </c>
      <c r="N22" s="134">
        <v>51624.91</v>
      </c>
      <c r="O22" s="133" t="s">
        <v>165</v>
      </c>
      <c r="P22" s="134" t="s">
        <v>111</v>
      </c>
      <c r="Q22" s="131">
        <f>+R22*S22</f>
        <v>22.7758366150874</v>
      </c>
      <c r="R22" s="131">
        <v>76</v>
      </c>
      <c r="S22" s="161">
        <f>+N22/J22</f>
        <v>0.29968206072483422</v>
      </c>
      <c r="T22" s="134">
        <f>+SUBTOTAL(9,U22:CI22)</f>
        <v>51624.91</v>
      </c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>
        <v>51624.91</v>
      </c>
      <c r="AK22" s="159"/>
      <c r="AL22" s="159"/>
      <c r="AM22" s="159"/>
      <c r="AN22" s="159"/>
      <c r="AO22" s="159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0"/>
      <c r="BM22" s="160"/>
      <c r="BN22" s="160"/>
      <c r="BO22" s="160"/>
      <c r="BP22" s="160"/>
      <c r="BQ22" s="160"/>
      <c r="BR22" s="160"/>
      <c r="BS22" s="160"/>
      <c r="BT22" s="160"/>
      <c r="BU22" s="160"/>
      <c r="BV22" s="160"/>
      <c r="BW22" s="159"/>
      <c r="BX22" s="159"/>
      <c r="BY22" s="159"/>
      <c r="BZ22" s="159"/>
      <c r="CA22" s="159"/>
      <c r="CB22" s="159"/>
      <c r="CC22" s="159"/>
      <c r="CD22" s="159"/>
      <c r="CE22" s="159"/>
      <c r="CF22" s="159"/>
      <c r="CG22" s="159"/>
      <c r="CH22" s="159"/>
      <c r="CI22" s="159"/>
      <c r="CJ22" s="158"/>
      <c r="CK22" s="117" t="s">
        <v>220</v>
      </c>
      <c r="CL22" s="117" t="s">
        <v>219</v>
      </c>
      <c r="CM22" s="117" t="s">
        <v>218</v>
      </c>
      <c r="CN22" s="117">
        <f>+CM22-C22</f>
        <v>0</v>
      </c>
    </row>
    <row r="23" spans="1:92" ht="36">
      <c r="A23" s="128"/>
      <c r="B23" s="138">
        <v>13</v>
      </c>
      <c r="C23" s="138">
        <v>33847</v>
      </c>
      <c r="D23" s="138" t="s">
        <v>216</v>
      </c>
      <c r="E23" s="163" t="s">
        <v>217</v>
      </c>
      <c r="F23" s="162" t="s">
        <v>174</v>
      </c>
      <c r="G23" s="162" t="s">
        <v>173</v>
      </c>
      <c r="H23" s="135">
        <v>4138</v>
      </c>
      <c r="I23" s="134">
        <v>6683480.2400000002</v>
      </c>
      <c r="J23" s="134">
        <v>6683480.2400000002</v>
      </c>
      <c r="K23" s="134">
        <v>6683480.2400000002</v>
      </c>
      <c r="L23" s="134">
        <v>6683480.2400000002</v>
      </c>
      <c r="M23" s="134">
        <v>6683480.2400000002</v>
      </c>
      <c r="N23" s="134">
        <v>6512098.29</v>
      </c>
      <c r="O23" s="133" t="s">
        <v>166</v>
      </c>
      <c r="P23" s="134" t="s">
        <v>111</v>
      </c>
      <c r="Q23" s="131">
        <f>+R23*S23</f>
        <v>4031.8908347696411</v>
      </c>
      <c r="R23" s="131">
        <v>4138</v>
      </c>
      <c r="S23" s="161">
        <f>+N23/J23</f>
        <v>0.97435737911301135</v>
      </c>
      <c r="T23" s="134">
        <f>+SUBTOTAL(9,U23:CI23)</f>
        <v>6512098.2899999991</v>
      </c>
      <c r="U23" s="168"/>
      <c r="V23" s="168"/>
      <c r="W23" s="168"/>
      <c r="X23" s="168"/>
      <c r="Y23" s="168"/>
      <c r="Z23" s="168"/>
      <c r="AA23" s="168">
        <v>2004712.6</v>
      </c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9"/>
      <c r="AQ23" s="169">
        <v>68107.42</v>
      </c>
      <c r="AR23" s="169">
        <v>1669961.03</v>
      </c>
      <c r="AS23" s="169"/>
      <c r="AT23" s="169"/>
      <c r="AU23" s="169"/>
      <c r="AV23" s="169"/>
      <c r="AW23" s="169">
        <v>1472849.64</v>
      </c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>
        <v>1296467.6000000001</v>
      </c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68"/>
      <c r="BX23" s="168"/>
      <c r="BY23" s="168"/>
      <c r="BZ23" s="168"/>
      <c r="CA23" s="168"/>
      <c r="CB23" s="168"/>
      <c r="CC23" s="168"/>
      <c r="CD23" s="168"/>
      <c r="CE23" s="168"/>
      <c r="CF23" s="168"/>
      <c r="CG23" s="168"/>
      <c r="CH23" s="168"/>
      <c r="CI23" s="168"/>
      <c r="CJ23" s="158"/>
      <c r="CK23" s="117" t="s">
        <v>216</v>
      </c>
      <c r="CL23" s="117" t="s">
        <v>215</v>
      </c>
      <c r="CM23" s="117" t="s">
        <v>214</v>
      </c>
      <c r="CN23" s="117">
        <f>+CM23-C23</f>
        <v>0</v>
      </c>
    </row>
    <row r="24" spans="1:92" ht="36">
      <c r="A24" s="128"/>
      <c r="B24" s="138">
        <v>14</v>
      </c>
      <c r="C24" s="138">
        <v>33885</v>
      </c>
      <c r="D24" s="138" t="s">
        <v>212</v>
      </c>
      <c r="E24" s="163" t="s">
        <v>213</v>
      </c>
      <c r="F24" s="162" t="s">
        <v>174</v>
      </c>
      <c r="G24" s="162" t="s">
        <v>173</v>
      </c>
      <c r="H24" s="135">
        <v>463</v>
      </c>
      <c r="I24" s="134">
        <v>792465.99</v>
      </c>
      <c r="J24" s="134">
        <v>792465.99</v>
      </c>
      <c r="K24" s="134">
        <v>792465.99</v>
      </c>
      <c r="L24" s="134">
        <v>792465.99</v>
      </c>
      <c r="M24" s="134">
        <v>792465.99</v>
      </c>
      <c r="N24" s="134">
        <v>237722.57</v>
      </c>
      <c r="O24" s="133" t="s">
        <v>165</v>
      </c>
      <c r="P24" s="134" t="s">
        <v>111</v>
      </c>
      <c r="Q24" s="131">
        <f>+R24*S24</f>
        <v>138.88993508730891</v>
      </c>
      <c r="R24" s="131">
        <v>463</v>
      </c>
      <c r="S24" s="161">
        <f>+N24/J24</f>
        <v>0.29997826152766505</v>
      </c>
      <c r="T24" s="134">
        <f>+SUBTOTAL(9,U24:CI24)</f>
        <v>237722.57</v>
      </c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>
        <v>237722.57</v>
      </c>
      <c r="AL24" s="159"/>
      <c r="AM24" s="159"/>
      <c r="AN24" s="159"/>
      <c r="AO24" s="159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/>
      <c r="BL24" s="160"/>
      <c r="BM24" s="160"/>
      <c r="BN24" s="160"/>
      <c r="BO24" s="160"/>
      <c r="BP24" s="160"/>
      <c r="BQ24" s="160"/>
      <c r="BR24" s="160"/>
      <c r="BS24" s="160"/>
      <c r="BT24" s="160"/>
      <c r="BU24" s="160"/>
      <c r="BV24" s="160"/>
      <c r="BW24" s="159"/>
      <c r="BX24" s="159"/>
      <c r="BY24" s="159"/>
      <c r="BZ24" s="159"/>
      <c r="CA24" s="159"/>
      <c r="CB24" s="159"/>
      <c r="CC24" s="159"/>
      <c r="CD24" s="159"/>
      <c r="CE24" s="159"/>
      <c r="CF24" s="159"/>
      <c r="CG24" s="159"/>
      <c r="CH24" s="159"/>
      <c r="CI24" s="159"/>
      <c r="CJ24" s="158"/>
      <c r="CK24" s="117" t="s">
        <v>212</v>
      </c>
      <c r="CL24" s="117" t="s">
        <v>211</v>
      </c>
      <c r="CM24" s="117" t="s">
        <v>210</v>
      </c>
      <c r="CN24" s="117">
        <f>+CM24-C24</f>
        <v>0</v>
      </c>
    </row>
    <row r="25" spans="1:92" ht="45">
      <c r="A25" s="128"/>
      <c r="B25" s="138">
        <v>15</v>
      </c>
      <c r="C25" s="138">
        <v>33889</v>
      </c>
      <c r="D25" s="138" t="s">
        <v>208</v>
      </c>
      <c r="E25" s="137" t="s">
        <v>209</v>
      </c>
      <c r="F25" s="136" t="s">
        <v>174</v>
      </c>
      <c r="G25" s="136" t="s">
        <v>173</v>
      </c>
      <c r="H25" s="135">
        <v>2752</v>
      </c>
      <c r="I25" s="134">
        <v>5074794.67</v>
      </c>
      <c r="J25" s="134">
        <v>5074794.67</v>
      </c>
      <c r="K25" s="134">
        <v>5074794.67</v>
      </c>
      <c r="L25" s="134">
        <v>5074794.67</v>
      </c>
      <c r="M25" s="134">
        <v>5074794.67</v>
      </c>
      <c r="N25" s="134">
        <v>1522265.94</v>
      </c>
      <c r="O25" s="133" t="s">
        <v>165</v>
      </c>
      <c r="P25" s="134"/>
      <c r="Q25" s="131">
        <f>+R25*S25</f>
        <v>825.50647647779613</v>
      </c>
      <c r="R25" s="131">
        <v>2752</v>
      </c>
      <c r="S25" s="161">
        <f>+N25/J25</f>
        <v>0.29996601616198987</v>
      </c>
      <c r="T25" s="134">
        <f>+SUBTOTAL(9,U25:CI25)</f>
        <v>1522265.94</v>
      </c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>
        <v>1522265.94</v>
      </c>
      <c r="AM25" s="159"/>
      <c r="AN25" s="159"/>
      <c r="AO25" s="159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  <c r="BM25" s="160"/>
      <c r="BN25" s="160"/>
      <c r="BO25" s="160"/>
      <c r="BP25" s="160"/>
      <c r="BQ25" s="160"/>
      <c r="BR25" s="160"/>
      <c r="BS25" s="160"/>
      <c r="BT25" s="160"/>
      <c r="BU25" s="160"/>
      <c r="BV25" s="160"/>
      <c r="BW25" s="159"/>
      <c r="BX25" s="159"/>
      <c r="BY25" s="159"/>
      <c r="BZ25" s="159"/>
      <c r="CA25" s="159"/>
      <c r="CB25" s="159"/>
      <c r="CC25" s="159"/>
      <c r="CD25" s="159"/>
      <c r="CE25" s="159"/>
      <c r="CF25" s="159"/>
      <c r="CG25" s="159"/>
      <c r="CH25" s="159"/>
      <c r="CI25" s="159"/>
      <c r="CJ25" s="158"/>
      <c r="CK25" s="117" t="s">
        <v>208</v>
      </c>
      <c r="CL25" s="117" t="s">
        <v>207</v>
      </c>
      <c r="CM25" s="117" t="s">
        <v>206</v>
      </c>
      <c r="CN25" s="117">
        <f>+CM25-C25</f>
        <v>0</v>
      </c>
    </row>
    <row r="26" spans="1:92" ht="45">
      <c r="A26" s="128"/>
      <c r="B26" s="138">
        <v>16</v>
      </c>
      <c r="C26" s="167">
        <v>33906</v>
      </c>
      <c r="D26" s="167" t="s">
        <v>203</v>
      </c>
      <c r="E26" s="166" t="s">
        <v>205</v>
      </c>
      <c r="F26" s="136"/>
      <c r="G26" s="136" t="s">
        <v>204</v>
      </c>
      <c r="H26" s="165"/>
      <c r="I26" s="164">
        <v>1473505.53</v>
      </c>
      <c r="J26" s="164">
        <v>1473505.53</v>
      </c>
      <c r="K26" s="164">
        <v>1473505.53</v>
      </c>
      <c r="L26" s="164">
        <v>1473505.53</v>
      </c>
      <c r="M26" s="164">
        <v>1473505.53</v>
      </c>
      <c r="N26" s="164">
        <v>0</v>
      </c>
      <c r="O26" s="164"/>
      <c r="P26" s="134"/>
      <c r="Q26" s="131">
        <f>+R26*S26</f>
        <v>0</v>
      </c>
      <c r="R26" s="131"/>
      <c r="S26" s="161">
        <f>+N26/J26</f>
        <v>0</v>
      </c>
      <c r="T26" s="134">
        <f>+SUBTOTAL(9,U26:CI26)</f>
        <v>0</v>
      </c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160"/>
      <c r="BN26" s="160"/>
      <c r="BO26" s="160"/>
      <c r="BP26" s="160"/>
      <c r="BQ26" s="160"/>
      <c r="BR26" s="160"/>
      <c r="BS26" s="160"/>
      <c r="BT26" s="160"/>
      <c r="BU26" s="160"/>
      <c r="BV26" s="160"/>
      <c r="BW26" s="159"/>
      <c r="BX26" s="159"/>
      <c r="BY26" s="159"/>
      <c r="BZ26" s="159"/>
      <c r="CA26" s="159"/>
      <c r="CB26" s="159"/>
      <c r="CC26" s="159"/>
      <c r="CD26" s="159"/>
      <c r="CE26" s="159"/>
      <c r="CF26" s="159"/>
      <c r="CG26" s="159"/>
      <c r="CH26" s="159"/>
      <c r="CI26" s="159"/>
      <c r="CJ26" s="158"/>
      <c r="CK26" s="117" t="s">
        <v>203</v>
      </c>
      <c r="CL26" s="117" t="s">
        <v>202</v>
      </c>
      <c r="CM26" s="117" t="s">
        <v>201</v>
      </c>
      <c r="CN26" s="117">
        <f>+CM26-C26</f>
        <v>0</v>
      </c>
    </row>
    <row r="27" spans="1:92" ht="63">
      <c r="A27" s="128"/>
      <c r="B27" s="138">
        <v>17</v>
      </c>
      <c r="C27" s="138">
        <v>56626</v>
      </c>
      <c r="D27" s="138" t="s">
        <v>199</v>
      </c>
      <c r="E27" s="163" t="s">
        <v>200</v>
      </c>
      <c r="F27" s="136" t="s">
        <v>183</v>
      </c>
      <c r="G27" s="136" t="s">
        <v>101</v>
      </c>
      <c r="H27" s="135">
        <v>160</v>
      </c>
      <c r="I27" s="134">
        <v>744069.3</v>
      </c>
      <c r="J27" s="134">
        <v>744069.3</v>
      </c>
      <c r="K27" s="134">
        <v>744069.3</v>
      </c>
      <c r="L27" s="134">
        <v>744069.3</v>
      </c>
      <c r="M27" s="134">
        <v>744069.3</v>
      </c>
      <c r="N27" s="134">
        <v>743291.15999999992</v>
      </c>
      <c r="O27" s="139" t="s">
        <v>164</v>
      </c>
      <c r="P27" s="134"/>
      <c r="Q27" s="131">
        <f>+R27*S27</f>
        <v>159.83267365015595</v>
      </c>
      <c r="R27" s="131">
        <v>160</v>
      </c>
      <c r="S27" s="161">
        <f>+N27/J27</f>
        <v>0.99895421031347464</v>
      </c>
      <c r="T27" s="134">
        <f>+SUBTOTAL(9,U27:CI27)</f>
        <v>743291.15999999992</v>
      </c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>
        <v>599583.98</v>
      </c>
      <c r="AZ27" s="160">
        <v>143707.18</v>
      </c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160"/>
      <c r="BN27" s="160"/>
      <c r="BO27" s="160"/>
      <c r="BP27" s="160"/>
      <c r="BQ27" s="160"/>
      <c r="BR27" s="160"/>
      <c r="BS27" s="160"/>
      <c r="BT27" s="160"/>
      <c r="BU27" s="160"/>
      <c r="BV27" s="160"/>
      <c r="BW27" s="159"/>
      <c r="BX27" s="159"/>
      <c r="BY27" s="159"/>
      <c r="BZ27" s="159"/>
      <c r="CA27" s="159"/>
      <c r="CB27" s="159"/>
      <c r="CC27" s="159"/>
      <c r="CD27" s="159"/>
      <c r="CE27" s="159"/>
      <c r="CF27" s="159"/>
      <c r="CG27" s="159"/>
      <c r="CH27" s="159"/>
      <c r="CI27" s="159"/>
      <c r="CJ27" s="158"/>
      <c r="CK27" s="117" t="s">
        <v>199</v>
      </c>
      <c r="CL27" s="117" t="s">
        <v>198</v>
      </c>
      <c r="CM27" s="117" t="s">
        <v>197</v>
      </c>
      <c r="CN27" s="117">
        <f>+CM27-C27</f>
        <v>0</v>
      </c>
    </row>
    <row r="28" spans="1:92" ht="72">
      <c r="A28" s="128"/>
      <c r="B28" s="138">
        <v>18</v>
      </c>
      <c r="C28" s="138">
        <v>56820</v>
      </c>
      <c r="D28" s="138" t="s">
        <v>195</v>
      </c>
      <c r="E28" s="163" t="s">
        <v>196</v>
      </c>
      <c r="F28" s="162" t="s">
        <v>143</v>
      </c>
      <c r="G28" s="162" t="s">
        <v>101</v>
      </c>
      <c r="H28" s="135">
        <v>946</v>
      </c>
      <c r="I28" s="134">
        <v>2511171.2200000002</v>
      </c>
      <c r="J28" s="134">
        <v>2511171.2200000002</v>
      </c>
      <c r="K28" s="134">
        <v>2511171.2200000002</v>
      </c>
      <c r="L28" s="134">
        <v>2511171.2200000002</v>
      </c>
      <c r="M28" s="134">
        <v>2511171.2200000002</v>
      </c>
      <c r="N28" s="134">
        <v>752147.34</v>
      </c>
      <c r="O28" s="133" t="s">
        <v>164</v>
      </c>
      <c r="P28" s="134" t="s">
        <v>111</v>
      </c>
      <c r="Q28" s="131">
        <f>+R28*S28</f>
        <v>283.34642336335787</v>
      </c>
      <c r="R28" s="131">
        <v>946</v>
      </c>
      <c r="S28" s="161">
        <f>+N28/J28</f>
        <v>0.29952053209657281</v>
      </c>
      <c r="T28" s="134">
        <f>+SUBTOTAL(9,U28:CI28)</f>
        <v>752147.34</v>
      </c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>
        <v>752147.34</v>
      </c>
      <c r="AN28" s="159"/>
      <c r="AO28" s="159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0"/>
      <c r="BN28" s="160"/>
      <c r="BO28" s="160"/>
      <c r="BP28" s="160"/>
      <c r="BQ28" s="160"/>
      <c r="BR28" s="160"/>
      <c r="BS28" s="160"/>
      <c r="BT28" s="160"/>
      <c r="BU28" s="160"/>
      <c r="BV28" s="160"/>
      <c r="BW28" s="159"/>
      <c r="BX28" s="159"/>
      <c r="BY28" s="159"/>
      <c r="BZ28" s="159"/>
      <c r="CA28" s="159"/>
      <c r="CB28" s="159"/>
      <c r="CC28" s="159"/>
      <c r="CD28" s="159"/>
      <c r="CE28" s="159"/>
      <c r="CF28" s="159"/>
      <c r="CG28" s="159"/>
      <c r="CH28" s="159"/>
      <c r="CI28" s="159"/>
      <c r="CJ28" s="158"/>
      <c r="CK28" s="117" t="s">
        <v>195</v>
      </c>
      <c r="CL28" s="117" t="s">
        <v>194</v>
      </c>
      <c r="CM28" s="117" t="s">
        <v>193</v>
      </c>
      <c r="CN28" s="117">
        <f>+CM28-C28</f>
        <v>0</v>
      </c>
    </row>
    <row r="29" spans="1:92" ht="54">
      <c r="A29" s="128"/>
      <c r="B29" s="138">
        <v>19</v>
      </c>
      <c r="C29" s="138">
        <v>56859</v>
      </c>
      <c r="D29" s="138" t="s">
        <v>191</v>
      </c>
      <c r="E29" s="163" t="s">
        <v>192</v>
      </c>
      <c r="F29" s="162" t="s">
        <v>143</v>
      </c>
      <c r="G29" s="162" t="s">
        <v>101</v>
      </c>
      <c r="H29" s="135">
        <v>485.12</v>
      </c>
      <c r="I29" s="134">
        <v>1635990.99</v>
      </c>
      <c r="J29" s="134">
        <v>1635990.99</v>
      </c>
      <c r="K29" s="134">
        <v>1635990.99</v>
      </c>
      <c r="L29" s="134">
        <v>1635990.99</v>
      </c>
      <c r="M29" s="134">
        <v>1635990.99</v>
      </c>
      <c r="N29" s="134">
        <v>1634098.2799999998</v>
      </c>
      <c r="O29" s="133" t="s">
        <v>163</v>
      </c>
      <c r="P29" s="134" t="s">
        <v>111</v>
      </c>
      <c r="Q29" s="131">
        <f>+R29*S29</f>
        <v>484.43889400637829</v>
      </c>
      <c r="R29" s="131">
        <v>485</v>
      </c>
      <c r="S29" s="161">
        <f>+N29/J29</f>
        <v>0.99884308042552228</v>
      </c>
      <c r="T29" s="134">
        <f>+SUBTOTAL(9,U29:CI29)</f>
        <v>1634098.2799999998</v>
      </c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>
        <v>490230.36</v>
      </c>
      <c r="AH29" s="159"/>
      <c r="AI29" s="159"/>
      <c r="AJ29" s="159"/>
      <c r="AK29" s="159"/>
      <c r="AL29" s="159"/>
      <c r="AM29" s="159"/>
      <c r="AN29" s="159"/>
      <c r="AO29" s="159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>
        <v>1143867.92</v>
      </c>
      <c r="BF29" s="160"/>
      <c r="BG29" s="160"/>
      <c r="BH29" s="160"/>
      <c r="BI29" s="160"/>
      <c r="BJ29" s="160"/>
      <c r="BK29" s="160"/>
      <c r="BL29" s="160"/>
      <c r="BM29" s="160"/>
      <c r="BN29" s="160"/>
      <c r="BO29" s="160"/>
      <c r="BP29" s="160"/>
      <c r="BQ29" s="160"/>
      <c r="BR29" s="160"/>
      <c r="BS29" s="160"/>
      <c r="BT29" s="160"/>
      <c r="BU29" s="160"/>
      <c r="BV29" s="160"/>
      <c r="BW29" s="159"/>
      <c r="BX29" s="159"/>
      <c r="BY29" s="159"/>
      <c r="BZ29" s="159"/>
      <c r="CA29" s="159"/>
      <c r="CB29" s="159"/>
      <c r="CC29" s="159"/>
      <c r="CD29" s="159"/>
      <c r="CE29" s="159"/>
      <c r="CF29" s="159"/>
      <c r="CG29" s="159"/>
      <c r="CH29" s="159"/>
      <c r="CI29" s="159"/>
      <c r="CJ29" s="158"/>
      <c r="CK29" s="117" t="s">
        <v>191</v>
      </c>
      <c r="CL29" s="117" t="s">
        <v>190</v>
      </c>
      <c r="CM29" s="117" t="s">
        <v>189</v>
      </c>
      <c r="CN29" s="117">
        <f>+CM29-C29</f>
        <v>0</v>
      </c>
    </row>
    <row r="30" spans="1:92" ht="54">
      <c r="A30" s="128"/>
      <c r="B30" s="138">
        <v>20</v>
      </c>
      <c r="C30" s="138">
        <v>57092</v>
      </c>
      <c r="D30" s="138" t="s">
        <v>187</v>
      </c>
      <c r="E30" s="163" t="s">
        <v>188</v>
      </c>
      <c r="F30" s="162" t="s">
        <v>183</v>
      </c>
      <c r="G30" s="162" t="s">
        <v>101</v>
      </c>
      <c r="H30" s="135">
        <v>510</v>
      </c>
      <c r="I30" s="134">
        <v>2034846.76</v>
      </c>
      <c r="J30" s="134">
        <v>2034846.76</v>
      </c>
      <c r="K30" s="134">
        <v>2034846.76</v>
      </c>
      <c r="L30" s="134">
        <v>2034846.76</v>
      </c>
      <c r="M30" s="134">
        <v>2034846.76</v>
      </c>
      <c r="N30" s="134">
        <v>1125968.43</v>
      </c>
      <c r="O30" s="133" t="s">
        <v>164</v>
      </c>
      <c r="P30" s="134" t="s">
        <v>111</v>
      </c>
      <c r="Q30" s="131">
        <f>+R30*S30</f>
        <v>241.8109380924586</v>
      </c>
      <c r="R30" s="131">
        <v>437</v>
      </c>
      <c r="S30" s="161">
        <f>+N30/J30</f>
        <v>0.55334310776306317</v>
      </c>
      <c r="T30" s="134">
        <f>+SUBTOTAL(9,U30:CI30)</f>
        <v>1125968.43</v>
      </c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>
        <v>610270.93999999994</v>
      </c>
      <c r="AO30" s="159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>
        <v>515697.49</v>
      </c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59"/>
      <c r="BX30" s="159"/>
      <c r="BY30" s="159"/>
      <c r="BZ30" s="159"/>
      <c r="CA30" s="159"/>
      <c r="CB30" s="159"/>
      <c r="CC30" s="159"/>
      <c r="CD30" s="159"/>
      <c r="CE30" s="159"/>
      <c r="CF30" s="159"/>
      <c r="CG30" s="159"/>
      <c r="CH30" s="159"/>
      <c r="CI30" s="159"/>
      <c r="CJ30" s="158"/>
      <c r="CK30" s="117" t="s">
        <v>187</v>
      </c>
      <c r="CL30" s="117" t="s">
        <v>186</v>
      </c>
      <c r="CM30" s="117" t="s">
        <v>185</v>
      </c>
      <c r="CN30" s="117">
        <f>+CM30-C30</f>
        <v>0</v>
      </c>
    </row>
    <row r="31" spans="1:92" ht="54">
      <c r="A31" s="128"/>
      <c r="B31" s="138">
        <v>21</v>
      </c>
      <c r="C31" s="138">
        <v>57106</v>
      </c>
      <c r="D31" s="138" t="s">
        <v>182</v>
      </c>
      <c r="E31" s="163" t="s">
        <v>184</v>
      </c>
      <c r="F31" s="162" t="s">
        <v>183</v>
      </c>
      <c r="G31" s="162" t="s">
        <v>101</v>
      </c>
      <c r="H31" s="135">
        <v>606.94000000000005</v>
      </c>
      <c r="I31" s="134">
        <v>1902416.7</v>
      </c>
      <c r="J31" s="134">
        <v>1902416.7</v>
      </c>
      <c r="K31" s="134">
        <v>1902416.7</v>
      </c>
      <c r="L31" s="134">
        <v>1902416.7</v>
      </c>
      <c r="M31" s="134">
        <v>1902416.7</v>
      </c>
      <c r="N31" s="134">
        <v>1896857.49</v>
      </c>
      <c r="O31" s="133" t="s">
        <v>163</v>
      </c>
      <c r="P31" s="134"/>
      <c r="Q31" s="131">
        <f>+R31*S31</f>
        <v>605.2262348359327</v>
      </c>
      <c r="R31" s="131">
        <v>607</v>
      </c>
      <c r="S31" s="161">
        <f>+N31/J31</f>
        <v>0.997077816863151</v>
      </c>
      <c r="T31" s="134">
        <f>+SUBTOTAL(9,U31:CI31)</f>
        <v>1896857.49</v>
      </c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>
        <v>570454.75</v>
      </c>
      <c r="AI31" s="159"/>
      <c r="AJ31" s="159"/>
      <c r="AK31" s="159"/>
      <c r="AL31" s="159"/>
      <c r="AM31" s="159"/>
      <c r="AN31" s="159"/>
      <c r="AO31" s="159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>
        <v>1326402.74</v>
      </c>
      <c r="BE31" s="160"/>
      <c r="BF31" s="160"/>
      <c r="BG31" s="160"/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  <c r="BW31" s="159"/>
      <c r="BX31" s="159"/>
      <c r="BY31" s="159"/>
      <c r="BZ31" s="159"/>
      <c r="CA31" s="159"/>
      <c r="CB31" s="159"/>
      <c r="CC31" s="159"/>
      <c r="CD31" s="159"/>
      <c r="CE31" s="159"/>
      <c r="CF31" s="159"/>
      <c r="CG31" s="159"/>
      <c r="CH31" s="159"/>
      <c r="CI31" s="159"/>
      <c r="CJ31" s="158"/>
      <c r="CK31" s="117" t="s">
        <v>182</v>
      </c>
      <c r="CL31" s="117" t="s">
        <v>181</v>
      </c>
      <c r="CM31" s="117" t="s">
        <v>180</v>
      </c>
      <c r="CN31" s="117">
        <f>+CM31-C31</f>
        <v>0</v>
      </c>
    </row>
    <row r="32" spans="1:92" ht="63">
      <c r="A32" s="128"/>
      <c r="B32" s="138">
        <v>22</v>
      </c>
      <c r="C32" s="138">
        <v>57127</v>
      </c>
      <c r="D32" s="138" t="s">
        <v>178</v>
      </c>
      <c r="E32" s="163" t="s">
        <v>179</v>
      </c>
      <c r="F32" s="162" t="s">
        <v>174</v>
      </c>
      <c r="G32" s="162" t="s">
        <v>173</v>
      </c>
      <c r="H32" s="135">
        <v>4465</v>
      </c>
      <c r="I32" s="134">
        <v>4884063.53</v>
      </c>
      <c r="J32" s="134">
        <v>4884063.53</v>
      </c>
      <c r="K32" s="134">
        <v>4884063.53</v>
      </c>
      <c r="L32" s="134">
        <v>4884063.53</v>
      </c>
      <c r="M32" s="134">
        <v>4884063.53</v>
      </c>
      <c r="N32" s="134">
        <v>1464668.23</v>
      </c>
      <c r="O32" s="133" t="s">
        <v>164</v>
      </c>
      <c r="P32" s="134" t="s">
        <v>111</v>
      </c>
      <c r="Q32" s="131">
        <f>+R32*S32</f>
        <v>1338.9964333551575</v>
      </c>
      <c r="R32" s="131">
        <v>4465</v>
      </c>
      <c r="S32" s="161">
        <f>+N32/J32</f>
        <v>0.29988721911649663</v>
      </c>
      <c r="T32" s="134">
        <f>+SUBTOTAL(9,U32:CI32)</f>
        <v>1464668.23</v>
      </c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>
        <v>1464668.23</v>
      </c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0"/>
      <c r="BM32" s="160"/>
      <c r="BN32" s="160"/>
      <c r="BO32" s="160"/>
      <c r="BP32" s="160"/>
      <c r="BQ32" s="160"/>
      <c r="BR32" s="160"/>
      <c r="BS32" s="160"/>
      <c r="BT32" s="160"/>
      <c r="BU32" s="160"/>
      <c r="BV32" s="160"/>
      <c r="BW32" s="159"/>
      <c r="BX32" s="159"/>
      <c r="BY32" s="159"/>
      <c r="BZ32" s="159"/>
      <c r="CA32" s="159"/>
      <c r="CB32" s="159"/>
      <c r="CC32" s="159"/>
      <c r="CD32" s="159"/>
      <c r="CE32" s="159"/>
      <c r="CF32" s="159"/>
      <c r="CG32" s="159"/>
      <c r="CH32" s="159"/>
      <c r="CI32" s="159"/>
      <c r="CJ32" s="158"/>
      <c r="CK32" s="117" t="s">
        <v>178</v>
      </c>
      <c r="CL32" s="117" t="s">
        <v>177</v>
      </c>
      <c r="CM32" s="117" t="s">
        <v>176</v>
      </c>
      <c r="CN32" s="117">
        <f>+CM32-C32</f>
        <v>0</v>
      </c>
    </row>
    <row r="33" spans="1:92" ht="99" customHeight="1">
      <c r="A33" s="128"/>
      <c r="B33" s="138">
        <v>23</v>
      </c>
      <c r="C33" s="138">
        <v>57131</v>
      </c>
      <c r="D33" s="138" t="s">
        <v>172</v>
      </c>
      <c r="E33" s="137" t="s">
        <v>175</v>
      </c>
      <c r="F33" s="136" t="s">
        <v>174</v>
      </c>
      <c r="G33" s="136" t="s">
        <v>173</v>
      </c>
      <c r="H33" s="135">
        <v>5258</v>
      </c>
      <c r="I33" s="134">
        <v>3629633.06</v>
      </c>
      <c r="J33" s="134">
        <f>3629633.06-0.12+0.12</f>
        <v>3629633.06</v>
      </c>
      <c r="K33" s="134">
        <f>3629633.06-0.12+0.12</f>
        <v>3629633.06</v>
      </c>
      <c r="L33" s="134">
        <f>3629633.06-0.12</f>
        <v>3629632.94</v>
      </c>
      <c r="M33" s="134">
        <f>3629633.06-0.12</f>
        <v>3629632.94</v>
      </c>
      <c r="N33" s="134">
        <v>1088756.1200000001</v>
      </c>
      <c r="O33" s="133" t="s">
        <v>163</v>
      </c>
      <c r="P33" s="134"/>
      <c r="Q33" s="131">
        <f>+R33*S33</f>
        <v>1577.2061760314693</v>
      </c>
      <c r="R33" s="131">
        <v>5258</v>
      </c>
      <c r="S33" s="161">
        <f>+N33/J33</f>
        <v>0.2999631373205533</v>
      </c>
      <c r="T33" s="134">
        <f>+SUBTOTAL(9,U33:CI33)</f>
        <v>1088756.1200000001</v>
      </c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>
        <v>1088756.1200000001</v>
      </c>
      <c r="AI33" s="159"/>
      <c r="AJ33" s="159"/>
      <c r="AK33" s="159"/>
      <c r="AL33" s="159"/>
      <c r="AM33" s="159"/>
      <c r="AN33" s="159"/>
      <c r="AO33" s="159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0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8"/>
      <c r="CK33" s="117" t="s">
        <v>172</v>
      </c>
      <c r="CL33" s="117" t="s">
        <v>171</v>
      </c>
      <c r="CM33" s="117" t="s">
        <v>170</v>
      </c>
      <c r="CN33" s="117">
        <f>+CM33-C33</f>
        <v>0</v>
      </c>
    </row>
    <row r="34" spans="1:92">
      <c r="A34" s="128"/>
      <c r="B34" s="127"/>
      <c r="C34" s="127"/>
      <c r="D34" s="127"/>
      <c r="E34" s="125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</row>
    <row r="35" spans="1:92">
      <c r="A35" s="128"/>
      <c r="B35" s="127"/>
      <c r="C35" s="127"/>
      <c r="D35" s="127"/>
      <c r="E35" s="125"/>
      <c r="J35" s="124"/>
      <c r="K35" s="124"/>
      <c r="L35" s="124"/>
      <c r="M35" s="124"/>
      <c r="N35" s="124"/>
      <c r="O35" s="124" t="s">
        <v>169</v>
      </c>
      <c r="P35" s="124"/>
      <c r="Q35" s="124"/>
      <c r="R35" s="124"/>
      <c r="S35" s="124"/>
      <c r="T35" s="124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29"/>
      <c r="BM35" s="129"/>
      <c r="BN35" s="129"/>
      <c r="BO35" s="129"/>
      <c r="BP35" s="129"/>
      <c r="BQ35" s="129"/>
      <c r="BR35" s="129"/>
      <c r="BS35" s="129"/>
      <c r="BT35" s="129"/>
      <c r="BU35" s="129"/>
      <c r="BV35" s="129"/>
      <c r="BW35" s="156"/>
      <c r="BX35" s="156"/>
      <c r="BY35" s="156"/>
      <c r="BZ35" s="156"/>
      <c r="CA35" s="156"/>
      <c r="CB35" s="156"/>
      <c r="CC35" s="156"/>
      <c r="CD35" s="156"/>
      <c r="CE35" s="156"/>
      <c r="CF35" s="156"/>
      <c r="CG35" s="156"/>
      <c r="CH35" s="156"/>
      <c r="CI35" s="156"/>
    </row>
    <row r="36" spans="1:92">
      <c r="A36" s="128"/>
      <c r="B36" s="127"/>
      <c r="C36" s="127"/>
      <c r="D36" s="127"/>
      <c r="E36" s="125"/>
      <c r="J36" s="124"/>
      <c r="K36" s="124"/>
      <c r="L36" s="124"/>
      <c r="M36" s="124"/>
      <c r="N36" s="124"/>
      <c r="O36" s="124" t="s">
        <v>168</v>
      </c>
      <c r="P36" s="124"/>
      <c r="Q36" s="124"/>
      <c r="R36" s="124"/>
      <c r="S36" s="124"/>
      <c r="T36" s="124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29"/>
      <c r="BU36" s="129"/>
      <c r="BV36" s="129"/>
      <c r="BW36" s="156"/>
      <c r="BX36" s="156"/>
      <c r="BY36" s="156"/>
      <c r="BZ36" s="156"/>
      <c r="CA36" s="156"/>
      <c r="CB36" s="156"/>
      <c r="CC36" s="156"/>
      <c r="CD36" s="156"/>
      <c r="CE36" s="156"/>
      <c r="CF36" s="156"/>
      <c r="CG36" s="156"/>
      <c r="CH36" s="156"/>
      <c r="CI36" s="156"/>
    </row>
    <row r="37" spans="1:92">
      <c r="A37" s="128"/>
      <c r="B37" s="127"/>
      <c r="C37" s="127"/>
      <c r="D37" s="127"/>
      <c r="E37" s="125"/>
      <c r="J37" s="124"/>
      <c r="K37" s="124"/>
      <c r="L37" s="124"/>
      <c r="M37" s="124"/>
      <c r="N37" s="124"/>
      <c r="O37" s="124" t="s">
        <v>167</v>
      </c>
      <c r="P37" s="124"/>
      <c r="Q37" s="124"/>
      <c r="R37" s="124"/>
      <c r="S37" s="124"/>
      <c r="T37" s="124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29"/>
      <c r="BQ37" s="129"/>
      <c r="BR37" s="129"/>
      <c r="BS37" s="129"/>
      <c r="BT37" s="129"/>
      <c r="BU37" s="129"/>
      <c r="BV37" s="129"/>
      <c r="BW37" s="156"/>
      <c r="BX37" s="156"/>
      <c r="BY37" s="156"/>
      <c r="BZ37" s="156"/>
      <c r="CA37" s="156"/>
      <c r="CB37" s="156"/>
      <c r="CC37" s="156"/>
      <c r="CD37" s="156"/>
      <c r="CE37" s="156"/>
      <c r="CF37" s="156"/>
      <c r="CG37" s="156"/>
      <c r="CH37" s="156"/>
      <c r="CI37" s="156"/>
    </row>
    <row r="38" spans="1:92">
      <c r="A38" s="128"/>
      <c r="B38" s="127"/>
      <c r="C38" s="127"/>
      <c r="D38" s="127"/>
      <c r="E38" s="125"/>
      <c r="J38" s="124"/>
      <c r="K38" s="124">
        <v>44205165.791999996</v>
      </c>
      <c r="L38" s="124"/>
      <c r="M38" s="124"/>
      <c r="N38" s="124"/>
      <c r="O38" s="124" t="s">
        <v>166</v>
      </c>
      <c r="P38" s="124"/>
      <c r="Q38" s="124"/>
      <c r="R38" s="124"/>
      <c r="S38" s="124"/>
      <c r="T38" s="124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  <c r="BR38" s="129"/>
      <c r="BS38" s="129"/>
      <c r="BT38" s="129"/>
      <c r="BU38" s="129"/>
      <c r="BV38" s="129"/>
      <c r="BW38" s="156"/>
      <c r="BX38" s="156"/>
      <c r="BY38" s="156"/>
      <c r="BZ38" s="156"/>
      <c r="CA38" s="156"/>
      <c r="CB38" s="156"/>
      <c r="CC38" s="156"/>
      <c r="CD38" s="156"/>
      <c r="CE38" s="156"/>
      <c r="CF38" s="156"/>
      <c r="CG38" s="156"/>
      <c r="CH38" s="156"/>
      <c r="CI38" s="156"/>
    </row>
    <row r="39" spans="1:92">
      <c r="A39" s="128"/>
      <c r="B39" s="127"/>
      <c r="C39" s="127"/>
      <c r="D39" s="127"/>
      <c r="E39" s="125"/>
      <c r="J39" s="124"/>
      <c r="K39" s="157">
        <f>+K38/J9</f>
        <v>0.89999999780116169</v>
      </c>
      <c r="L39" s="157"/>
      <c r="M39" s="124"/>
      <c r="N39" s="124"/>
      <c r="O39" s="124" t="s">
        <v>165</v>
      </c>
      <c r="P39" s="124"/>
      <c r="Q39" s="124"/>
      <c r="R39" s="124"/>
      <c r="S39" s="124"/>
      <c r="T39" s="124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  <c r="BR39" s="129"/>
      <c r="BS39" s="129"/>
      <c r="BT39" s="129"/>
      <c r="BU39" s="129"/>
      <c r="BV39" s="129"/>
      <c r="BW39" s="156"/>
      <c r="BX39" s="156"/>
      <c r="BY39" s="156"/>
      <c r="BZ39" s="156"/>
      <c r="CA39" s="156"/>
      <c r="CB39" s="156"/>
      <c r="CC39" s="156"/>
      <c r="CD39" s="156"/>
      <c r="CE39" s="156"/>
      <c r="CF39" s="156"/>
      <c r="CG39" s="156"/>
      <c r="CH39" s="156"/>
      <c r="CI39" s="156"/>
    </row>
    <row r="40" spans="1:92">
      <c r="A40" s="128"/>
      <c r="B40" s="127"/>
      <c r="C40" s="127"/>
      <c r="D40" s="127"/>
      <c r="E40" s="125"/>
      <c r="J40" s="124"/>
      <c r="K40" s="124"/>
      <c r="L40" s="124"/>
      <c r="M40" s="124"/>
      <c r="N40" s="124"/>
      <c r="O40" s="124" t="s">
        <v>164</v>
      </c>
      <c r="P40" s="124"/>
      <c r="Q40" s="124"/>
      <c r="R40" s="124"/>
      <c r="S40" s="124"/>
      <c r="T40" s="124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  <c r="BT40" s="129"/>
      <c r="BU40" s="129"/>
      <c r="BV40" s="129"/>
      <c r="BW40" s="156"/>
      <c r="BX40" s="156"/>
      <c r="BY40" s="156"/>
      <c r="BZ40" s="156"/>
      <c r="CA40" s="156"/>
      <c r="CB40" s="156"/>
      <c r="CC40" s="156"/>
      <c r="CD40" s="156"/>
      <c r="CE40" s="156"/>
      <c r="CF40" s="156"/>
      <c r="CG40" s="156"/>
      <c r="CH40" s="156"/>
      <c r="CI40" s="156"/>
    </row>
    <row r="41" spans="1:92">
      <c r="A41" s="128"/>
      <c r="B41" s="127"/>
      <c r="C41" s="127"/>
      <c r="D41" s="127"/>
      <c r="E41" s="125"/>
      <c r="J41" s="124"/>
      <c r="K41" s="124"/>
      <c r="L41" s="124"/>
      <c r="M41" s="124"/>
      <c r="N41" s="124"/>
      <c r="O41" s="124" t="s">
        <v>163</v>
      </c>
      <c r="P41" s="124"/>
      <c r="Q41" s="124"/>
      <c r="R41" s="124"/>
      <c r="S41" s="124"/>
      <c r="T41" s="124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29"/>
      <c r="BT41" s="129"/>
      <c r="BU41" s="129"/>
      <c r="BV41" s="129"/>
      <c r="BW41" s="156"/>
      <c r="BX41" s="156"/>
      <c r="BY41" s="156"/>
      <c r="BZ41" s="156"/>
      <c r="CA41" s="156"/>
      <c r="CB41" s="156"/>
      <c r="CC41" s="156"/>
      <c r="CD41" s="156"/>
      <c r="CE41" s="156"/>
      <c r="CF41" s="156"/>
      <c r="CG41" s="156"/>
      <c r="CH41" s="156"/>
      <c r="CI41" s="156"/>
    </row>
    <row r="42" spans="1:92">
      <c r="A42" s="128"/>
      <c r="B42" s="127"/>
      <c r="C42" s="127"/>
      <c r="D42" s="127"/>
      <c r="E42" s="125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  <c r="BT42" s="129"/>
      <c r="BU42" s="129"/>
      <c r="BV42" s="129"/>
      <c r="BW42" s="156"/>
      <c r="BX42" s="156"/>
      <c r="BY42" s="156"/>
      <c r="BZ42" s="156"/>
      <c r="CA42" s="156"/>
      <c r="CB42" s="156"/>
      <c r="CC42" s="156"/>
      <c r="CD42" s="156"/>
      <c r="CE42" s="156"/>
      <c r="CF42" s="156"/>
      <c r="CG42" s="156"/>
      <c r="CH42" s="156"/>
      <c r="CI42" s="156"/>
    </row>
    <row r="43" spans="1:92">
      <c r="A43" s="128"/>
      <c r="B43" s="127"/>
      <c r="C43" s="127"/>
      <c r="D43" s="127"/>
      <c r="E43" s="125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/>
      <c r="BD43" s="129"/>
      <c r="BE43" s="129"/>
      <c r="BF43" s="129"/>
      <c r="BG43" s="129"/>
      <c r="BH43" s="129"/>
      <c r="BI43" s="129"/>
      <c r="BJ43" s="129"/>
      <c r="BK43" s="129"/>
      <c r="BL43" s="129"/>
      <c r="BM43" s="129"/>
      <c r="BN43" s="129"/>
      <c r="BO43" s="129"/>
      <c r="BP43" s="129"/>
      <c r="BQ43" s="129"/>
      <c r="BR43" s="129"/>
      <c r="BS43" s="129"/>
      <c r="BT43" s="129"/>
      <c r="BU43" s="129"/>
      <c r="BV43" s="129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  <c r="CG43" s="156"/>
      <c r="CH43" s="156"/>
      <c r="CI43" s="156"/>
    </row>
    <row r="44" spans="1:92">
      <c r="A44" s="128"/>
      <c r="B44" s="127"/>
      <c r="C44" s="127"/>
      <c r="D44" s="127"/>
      <c r="E44" s="125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29"/>
      <c r="BC44" s="129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129"/>
      <c r="BP44" s="129"/>
      <c r="BQ44" s="129"/>
      <c r="BR44" s="129"/>
      <c r="BS44" s="129"/>
      <c r="BT44" s="129"/>
      <c r="BU44" s="129"/>
      <c r="BV44" s="129"/>
      <c r="BW44" s="156"/>
      <c r="BX44" s="156"/>
      <c r="BY44" s="156"/>
      <c r="BZ44" s="156"/>
      <c r="CA44" s="156"/>
      <c r="CB44" s="156"/>
      <c r="CC44" s="156"/>
      <c r="CD44" s="156"/>
      <c r="CE44" s="156"/>
      <c r="CF44" s="156"/>
      <c r="CG44" s="156"/>
      <c r="CH44" s="156"/>
      <c r="CI44" s="156"/>
    </row>
    <row r="45" spans="1:92">
      <c r="A45" s="128"/>
      <c r="B45" s="127"/>
      <c r="C45" s="127"/>
      <c r="D45" s="127"/>
      <c r="E45" s="125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29"/>
      <c r="BC45" s="129"/>
      <c r="BD45" s="129"/>
      <c r="BE45" s="129"/>
      <c r="BF45" s="129"/>
      <c r="BG45" s="129"/>
      <c r="BH45" s="129"/>
      <c r="BI45" s="129"/>
      <c r="BJ45" s="129"/>
      <c r="BK45" s="129"/>
      <c r="BL45" s="129"/>
      <c r="BM45" s="129"/>
      <c r="BN45" s="129"/>
      <c r="BO45" s="129"/>
      <c r="BP45" s="129"/>
      <c r="BQ45" s="129"/>
      <c r="BR45" s="129"/>
      <c r="BS45" s="129"/>
      <c r="BT45" s="129"/>
      <c r="BU45" s="129"/>
      <c r="BV45" s="129"/>
      <c r="BW45" s="156"/>
      <c r="BX45" s="156"/>
      <c r="BY45" s="156"/>
      <c r="BZ45" s="156"/>
      <c r="CA45" s="156"/>
      <c r="CB45" s="156"/>
      <c r="CC45" s="156"/>
      <c r="CD45" s="156"/>
      <c r="CE45" s="156"/>
      <c r="CF45" s="156"/>
      <c r="CG45" s="156"/>
      <c r="CH45" s="156"/>
      <c r="CI45" s="156"/>
    </row>
    <row r="46" spans="1:92">
      <c r="A46" s="128"/>
      <c r="B46" s="127"/>
      <c r="C46" s="127"/>
      <c r="D46" s="127"/>
      <c r="E46" s="125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29"/>
      <c r="BF46" s="129"/>
      <c r="BG46" s="129"/>
      <c r="BH46" s="129"/>
      <c r="BI46" s="129"/>
      <c r="BJ46" s="129"/>
      <c r="BK46" s="129"/>
      <c r="BL46" s="129"/>
      <c r="BM46" s="129"/>
      <c r="BN46" s="129"/>
      <c r="BO46" s="129"/>
      <c r="BP46" s="129"/>
      <c r="BQ46" s="129"/>
      <c r="BR46" s="129"/>
      <c r="BS46" s="129"/>
      <c r="BT46" s="129"/>
      <c r="BU46" s="129"/>
      <c r="BV46" s="129"/>
      <c r="BW46" s="156"/>
      <c r="BX46" s="156"/>
      <c r="BY46" s="156"/>
      <c r="BZ46" s="156"/>
      <c r="CA46" s="156"/>
      <c r="CB46" s="156"/>
      <c r="CC46" s="156"/>
      <c r="CD46" s="156"/>
      <c r="CE46" s="156"/>
      <c r="CF46" s="156"/>
      <c r="CG46" s="156"/>
      <c r="CH46" s="156"/>
      <c r="CI46" s="156"/>
    </row>
    <row r="47" spans="1:92">
      <c r="A47" s="128"/>
      <c r="B47" s="127"/>
      <c r="C47" s="127"/>
      <c r="D47" s="127"/>
      <c r="E47" s="125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  <c r="BI47" s="129"/>
      <c r="BJ47" s="129"/>
      <c r="BK47" s="129"/>
      <c r="BL47" s="129"/>
      <c r="BM47" s="129"/>
      <c r="BN47" s="129"/>
      <c r="BO47" s="129"/>
      <c r="BP47" s="129"/>
      <c r="BQ47" s="129"/>
      <c r="BR47" s="129"/>
      <c r="BS47" s="129"/>
      <c r="BT47" s="129"/>
      <c r="BU47" s="129"/>
      <c r="BV47" s="129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</row>
    <row r="48" spans="1:92">
      <c r="A48" s="128"/>
      <c r="B48" s="127"/>
      <c r="C48" s="127"/>
      <c r="D48" s="127"/>
      <c r="E48" s="125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56"/>
      <c r="BX48" s="156"/>
      <c r="BY48" s="156"/>
      <c r="BZ48" s="156"/>
      <c r="CA48" s="156"/>
      <c r="CB48" s="156"/>
      <c r="CC48" s="156"/>
      <c r="CD48" s="156"/>
      <c r="CE48" s="156"/>
      <c r="CF48" s="156"/>
      <c r="CG48" s="156"/>
      <c r="CH48" s="156"/>
      <c r="CI48" s="156"/>
    </row>
    <row r="49" spans="1:87">
      <c r="A49" s="128"/>
      <c r="B49" s="127"/>
      <c r="C49" s="127"/>
      <c r="D49" s="127"/>
      <c r="E49" s="125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56"/>
      <c r="BX49" s="156"/>
      <c r="BY49" s="156"/>
      <c r="BZ49" s="156"/>
      <c r="CA49" s="156"/>
      <c r="CB49" s="156"/>
      <c r="CC49" s="156"/>
      <c r="CD49" s="156"/>
      <c r="CE49" s="156"/>
      <c r="CF49" s="156"/>
      <c r="CG49" s="156"/>
      <c r="CH49" s="156"/>
      <c r="CI49" s="156"/>
    </row>
    <row r="50" spans="1:87">
      <c r="A50" s="128"/>
      <c r="B50" s="127"/>
      <c r="C50" s="127"/>
      <c r="D50" s="127"/>
      <c r="E50" s="125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56"/>
      <c r="BX50" s="156"/>
      <c r="BY50" s="156"/>
      <c r="BZ50" s="156"/>
      <c r="CA50" s="156"/>
      <c r="CB50" s="156"/>
      <c r="CC50" s="156"/>
      <c r="CD50" s="156"/>
      <c r="CE50" s="156"/>
      <c r="CF50" s="156"/>
      <c r="CG50" s="156"/>
      <c r="CH50" s="156"/>
      <c r="CI50" s="156"/>
    </row>
    <row r="51" spans="1:87">
      <c r="A51" s="128"/>
      <c r="B51" s="127"/>
      <c r="C51" s="127"/>
      <c r="D51" s="127"/>
      <c r="E51" s="125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29"/>
      <c r="BK51" s="129"/>
      <c r="BL51" s="129"/>
      <c r="BM51" s="129"/>
      <c r="BN51" s="129"/>
      <c r="BO51" s="129"/>
      <c r="BP51" s="129"/>
      <c r="BQ51" s="129"/>
      <c r="BR51" s="129"/>
      <c r="BS51" s="129"/>
      <c r="BT51" s="129"/>
      <c r="BU51" s="129"/>
      <c r="BV51" s="129"/>
      <c r="BW51" s="156"/>
      <c r="BX51" s="156"/>
      <c r="BY51" s="156"/>
      <c r="BZ51" s="156"/>
      <c r="CA51" s="156"/>
      <c r="CB51" s="156"/>
      <c r="CC51" s="156"/>
      <c r="CD51" s="156"/>
      <c r="CE51" s="156"/>
      <c r="CF51" s="156"/>
      <c r="CG51" s="156"/>
      <c r="CH51" s="156"/>
      <c r="CI51" s="156"/>
    </row>
    <row r="52" spans="1:87">
      <c r="A52" s="128"/>
      <c r="B52" s="127"/>
      <c r="C52" s="127"/>
      <c r="D52" s="127"/>
      <c r="E52" s="125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56"/>
      <c r="BX52" s="156"/>
      <c r="BY52" s="156"/>
      <c r="BZ52" s="156"/>
      <c r="CA52" s="156"/>
      <c r="CB52" s="156"/>
      <c r="CC52" s="156"/>
      <c r="CD52" s="156"/>
      <c r="CE52" s="156"/>
      <c r="CF52" s="156"/>
      <c r="CG52" s="156"/>
      <c r="CH52" s="156"/>
      <c r="CI52" s="156"/>
    </row>
    <row r="53" spans="1:87">
      <c r="A53" s="128"/>
      <c r="B53" s="127"/>
      <c r="C53" s="127"/>
      <c r="D53" s="127"/>
      <c r="E53" s="125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56"/>
      <c r="BX53" s="156"/>
      <c r="BY53" s="156"/>
      <c r="BZ53" s="156"/>
      <c r="CA53" s="156"/>
      <c r="CB53" s="156"/>
      <c r="CC53" s="156"/>
      <c r="CD53" s="156"/>
      <c r="CE53" s="156"/>
      <c r="CF53" s="156"/>
      <c r="CG53" s="156"/>
      <c r="CH53" s="156"/>
      <c r="CI53" s="156"/>
    </row>
    <row r="54" spans="1:87">
      <c r="A54" s="128"/>
      <c r="B54" s="127"/>
      <c r="C54" s="127"/>
      <c r="D54" s="127"/>
      <c r="E54" s="125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56"/>
      <c r="BX54" s="156"/>
      <c r="BY54" s="156"/>
      <c r="BZ54" s="156"/>
      <c r="CA54" s="156"/>
      <c r="CB54" s="156"/>
      <c r="CC54" s="156"/>
      <c r="CD54" s="156"/>
      <c r="CE54" s="156"/>
      <c r="CF54" s="156"/>
      <c r="CG54" s="156"/>
      <c r="CH54" s="156"/>
      <c r="CI54" s="156"/>
    </row>
    <row r="55" spans="1:87">
      <c r="A55" s="128"/>
      <c r="B55" s="127"/>
      <c r="C55" s="127"/>
      <c r="D55" s="127"/>
      <c r="E55" s="125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56"/>
      <c r="AM55" s="156"/>
      <c r="AN55" s="156"/>
      <c r="AO55" s="156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29"/>
      <c r="BL55" s="129"/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56"/>
      <c r="BX55" s="156"/>
      <c r="BY55" s="156"/>
      <c r="BZ55" s="156"/>
      <c r="CA55" s="156"/>
      <c r="CB55" s="156"/>
      <c r="CC55" s="156"/>
      <c r="CD55" s="156"/>
      <c r="CE55" s="156"/>
      <c r="CF55" s="156"/>
      <c r="CG55" s="156"/>
      <c r="CH55" s="156"/>
      <c r="CI55" s="156"/>
    </row>
    <row r="56" spans="1:87">
      <c r="A56" s="128"/>
      <c r="B56" s="127"/>
      <c r="C56" s="127"/>
      <c r="D56" s="127"/>
      <c r="E56" s="125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156"/>
      <c r="AK56" s="156"/>
      <c r="AL56" s="156"/>
      <c r="AM56" s="156"/>
      <c r="AN56" s="156"/>
      <c r="AO56" s="156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29"/>
      <c r="BL56" s="129"/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56"/>
      <c r="BX56" s="156"/>
      <c r="BY56" s="156"/>
      <c r="BZ56" s="156"/>
      <c r="CA56" s="156"/>
      <c r="CB56" s="156"/>
      <c r="CC56" s="156"/>
      <c r="CD56" s="156"/>
      <c r="CE56" s="156"/>
      <c r="CF56" s="156"/>
      <c r="CG56" s="156"/>
      <c r="CH56" s="156"/>
      <c r="CI56" s="156"/>
    </row>
    <row r="57" spans="1:87">
      <c r="A57" s="128"/>
      <c r="B57" s="127"/>
      <c r="C57" s="127"/>
      <c r="D57" s="127"/>
      <c r="E57" s="125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/>
      <c r="BD57" s="129"/>
      <c r="BE57" s="129"/>
      <c r="BF57" s="129"/>
      <c r="BG57" s="129"/>
      <c r="BH57" s="129"/>
      <c r="BI57" s="129"/>
      <c r="BJ57" s="129"/>
      <c r="BK57" s="129"/>
      <c r="BL57" s="129"/>
      <c r="BM57" s="129"/>
      <c r="BN57" s="129"/>
      <c r="BO57" s="129"/>
      <c r="BP57" s="129"/>
      <c r="BQ57" s="129"/>
      <c r="BR57" s="129"/>
      <c r="BS57" s="129"/>
      <c r="BT57" s="129"/>
      <c r="BU57" s="129"/>
      <c r="BV57" s="129"/>
      <c r="BW57" s="156"/>
      <c r="BX57" s="156"/>
      <c r="BY57" s="156"/>
      <c r="BZ57" s="156"/>
      <c r="CA57" s="156"/>
      <c r="CB57" s="156"/>
      <c r="CC57" s="156"/>
      <c r="CD57" s="156"/>
      <c r="CE57" s="156"/>
      <c r="CF57" s="156"/>
      <c r="CG57" s="156"/>
      <c r="CH57" s="156"/>
      <c r="CI57" s="156"/>
    </row>
    <row r="58" spans="1:87">
      <c r="A58" s="128"/>
      <c r="B58" s="127"/>
      <c r="C58" s="127"/>
      <c r="D58" s="127"/>
      <c r="E58" s="125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6"/>
      <c r="AO58" s="156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29"/>
      <c r="BJ58" s="129"/>
      <c r="BK58" s="129"/>
      <c r="BL58" s="129"/>
      <c r="BM58" s="129"/>
      <c r="BN58" s="129"/>
      <c r="BO58" s="129"/>
      <c r="BP58" s="129"/>
      <c r="BQ58" s="129"/>
      <c r="BR58" s="129"/>
      <c r="BS58" s="129"/>
      <c r="BT58" s="129"/>
      <c r="BU58" s="129"/>
      <c r="BV58" s="129"/>
      <c r="BW58" s="156"/>
      <c r="BX58" s="156"/>
      <c r="BY58" s="156"/>
      <c r="BZ58" s="156"/>
      <c r="CA58" s="156"/>
      <c r="CB58" s="156"/>
      <c r="CC58" s="156"/>
      <c r="CD58" s="156"/>
      <c r="CE58" s="156"/>
      <c r="CF58" s="156"/>
      <c r="CG58" s="156"/>
      <c r="CH58" s="156"/>
      <c r="CI58" s="156"/>
    </row>
    <row r="59" spans="1:87">
      <c r="A59" s="128"/>
      <c r="B59" s="127"/>
      <c r="C59" s="127"/>
      <c r="D59" s="127"/>
      <c r="E59" s="125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129"/>
      <c r="BJ59" s="129"/>
      <c r="BK59" s="129"/>
      <c r="BL59" s="129"/>
      <c r="BM59" s="129"/>
      <c r="BN59" s="129"/>
      <c r="BO59" s="129"/>
      <c r="BP59" s="129"/>
      <c r="BQ59" s="129"/>
      <c r="BR59" s="129"/>
      <c r="BS59" s="129"/>
      <c r="BT59" s="129"/>
      <c r="BU59" s="129"/>
      <c r="BV59" s="129"/>
      <c r="BW59" s="156"/>
      <c r="BX59" s="156"/>
      <c r="BY59" s="156"/>
      <c r="BZ59" s="156"/>
      <c r="CA59" s="156"/>
      <c r="CB59" s="156"/>
      <c r="CC59" s="156"/>
      <c r="CD59" s="156"/>
      <c r="CE59" s="156"/>
      <c r="CF59" s="156"/>
      <c r="CG59" s="156"/>
      <c r="CH59" s="156"/>
      <c r="CI59" s="156"/>
    </row>
    <row r="60" spans="1:87">
      <c r="A60" s="128"/>
      <c r="B60" s="127"/>
      <c r="C60" s="127"/>
      <c r="D60" s="127"/>
      <c r="E60" s="125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  <c r="BL60" s="129"/>
      <c r="BM60" s="129"/>
      <c r="BN60" s="129"/>
      <c r="BO60" s="129"/>
      <c r="BP60" s="129"/>
      <c r="BQ60" s="129"/>
      <c r="BR60" s="129"/>
      <c r="BS60" s="129"/>
      <c r="BT60" s="129"/>
      <c r="BU60" s="129"/>
      <c r="BV60" s="129"/>
      <c r="BW60" s="156"/>
      <c r="BX60" s="156"/>
      <c r="BY60" s="156"/>
      <c r="BZ60" s="156"/>
      <c r="CA60" s="156"/>
      <c r="CB60" s="156"/>
      <c r="CC60" s="156"/>
      <c r="CD60" s="156"/>
      <c r="CE60" s="156"/>
      <c r="CF60" s="156"/>
      <c r="CG60" s="156"/>
      <c r="CH60" s="156"/>
      <c r="CI60" s="156"/>
    </row>
    <row r="61" spans="1:87">
      <c r="A61" s="128"/>
      <c r="B61" s="127"/>
      <c r="C61" s="127"/>
      <c r="D61" s="127"/>
      <c r="E61" s="125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29"/>
      <c r="BD61" s="129"/>
      <c r="BE61" s="129"/>
      <c r="BF61" s="129"/>
      <c r="BG61" s="129"/>
      <c r="BH61" s="129"/>
      <c r="BI61" s="129"/>
      <c r="BJ61" s="129"/>
      <c r="BK61" s="129"/>
      <c r="BL61" s="129"/>
      <c r="BM61" s="129"/>
      <c r="BN61" s="129"/>
      <c r="BO61" s="129"/>
      <c r="BP61" s="129"/>
      <c r="BQ61" s="129"/>
      <c r="BR61" s="129"/>
      <c r="BS61" s="129"/>
      <c r="BT61" s="129"/>
      <c r="BU61" s="129"/>
      <c r="BV61" s="129"/>
      <c r="BW61" s="156"/>
      <c r="BX61" s="156"/>
      <c r="BY61" s="156"/>
      <c r="BZ61" s="156"/>
      <c r="CA61" s="156"/>
      <c r="CB61" s="156"/>
      <c r="CC61" s="156"/>
      <c r="CD61" s="156"/>
      <c r="CE61" s="156"/>
      <c r="CF61" s="156"/>
      <c r="CG61" s="156"/>
      <c r="CH61" s="156"/>
      <c r="CI61" s="156"/>
    </row>
    <row r="62" spans="1:87">
      <c r="A62" s="128"/>
      <c r="B62" s="127"/>
      <c r="C62" s="127"/>
      <c r="D62" s="127"/>
      <c r="E62" s="125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29"/>
      <c r="BD62" s="129"/>
      <c r="BE62" s="129"/>
      <c r="BF62" s="129"/>
      <c r="BG62" s="129"/>
      <c r="BH62" s="129"/>
      <c r="BI62" s="129"/>
      <c r="BJ62" s="129"/>
      <c r="BK62" s="129"/>
      <c r="BL62" s="129"/>
      <c r="BM62" s="129"/>
      <c r="BN62" s="129"/>
      <c r="BO62" s="129"/>
      <c r="BP62" s="129"/>
      <c r="BQ62" s="129"/>
      <c r="BR62" s="129"/>
      <c r="BS62" s="129"/>
      <c r="BT62" s="129"/>
      <c r="BU62" s="129"/>
      <c r="BV62" s="129"/>
      <c r="BW62" s="156"/>
      <c r="BX62" s="156"/>
      <c r="BY62" s="156"/>
      <c r="BZ62" s="156"/>
      <c r="CA62" s="156"/>
      <c r="CB62" s="156"/>
      <c r="CC62" s="156"/>
      <c r="CD62" s="156"/>
      <c r="CE62" s="156"/>
      <c r="CF62" s="156"/>
      <c r="CG62" s="156"/>
      <c r="CH62" s="156"/>
      <c r="CI62" s="156"/>
    </row>
    <row r="63" spans="1:87">
      <c r="A63" s="128"/>
      <c r="B63" s="127"/>
      <c r="C63" s="127"/>
      <c r="D63" s="127"/>
      <c r="E63" s="125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56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29"/>
      <c r="BN63" s="129"/>
      <c r="BO63" s="129"/>
      <c r="BP63" s="129"/>
      <c r="BQ63" s="129"/>
      <c r="BR63" s="129"/>
      <c r="BS63" s="129"/>
      <c r="BT63" s="129"/>
      <c r="BU63" s="129"/>
      <c r="BV63" s="129"/>
      <c r="BW63" s="156"/>
      <c r="BX63" s="156"/>
      <c r="BY63" s="156"/>
      <c r="BZ63" s="156"/>
      <c r="CA63" s="156"/>
      <c r="CB63" s="156"/>
      <c r="CC63" s="156"/>
      <c r="CD63" s="156"/>
      <c r="CE63" s="156"/>
      <c r="CF63" s="156"/>
      <c r="CG63" s="156"/>
      <c r="CH63" s="156"/>
      <c r="CI63" s="156"/>
    </row>
    <row r="64" spans="1:87">
      <c r="A64" s="128"/>
      <c r="B64" s="127"/>
      <c r="C64" s="127"/>
      <c r="D64" s="127"/>
      <c r="E64" s="125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  <c r="BE64" s="129"/>
      <c r="BF64" s="129"/>
      <c r="BG64" s="129"/>
      <c r="BH64" s="129"/>
      <c r="BI64" s="129"/>
      <c r="BJ64" s="129"/>
      <c r="BK64" s="129"/>
      <c r="BL64" s="129"/>
      <c r="BM64" s="129"/>
      <c r="BN64" s="129"/>
      <c r="BO64" s="129"/>
      <c r="BP64" s="129"/>
      <c r="BQ64" s="129"/>
      <c r="BR64" s="129"/>
      <c r="BS64" s="129"/>
      <c r="BT64" s="129"/>
      <c r="BU64" s="129"/>
      <c r="BV64" s="129"/>
      <c r="BW64" s="156"/>
      <c r="BX64" s="156"/>
      <c r="BY64" s="156"/>
      <c r="BZ64" s="156"/>
      <c r="CA64" s="156"/>
      <c r="CB64" s="156"/>
      <c r="CC64" s="156"/>
      <c r="CD64" s="156"/>
      <c r="CE64" s="156"/>
      <c r="CF64" s="156"/>
      <c r="CG64" s="156"/>
      <c r="CH64" s="156"/>
      <c r="CI64" s="156"/>
    </row>
    <row r="65" spans="1:87">
      <c r="A65" s="128"/>
      <c r="B65" s="127"/>
      <c r="C65" s="127"/>
      <c r="D65" s="127"/>
      <c r="E65" s="125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6"/>
      <c r="AN65" s="156"/>
      <c r="AO65" s="156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9"/>
      <c r="BB65" s="129"/>
      <c r="BC65" s="129"/>
      <c r="BD65" s="129"/>
      <c r="BE65" s="129"/>
      <c r="BF65" s="129"/>
      <c r="BG65" s="129"/>
      <c r="BH65" s="129"/>
      <c r="BI65" s="129"/>
      <c r="BJ65" s="129"/>
      <c r="BK65" s="129"/>
      <c r="BL65" s="129"/>
      <c r="BM65" s="129"/>
      <c r="BN65" s="129"/>
      <c r="BO65" s="129"/>
      <c r="BP65" s="129"/>
      <c r="BQ65" s="129"/>
      <c r="BR65" s="129"/>
      <c r="BS65" s="129"/>
      <c r="BT65" s="129"/>
      <c r="BU65" s="129"/>
      <c r="BV65" s="129"/>
      <c r="BW65" s="156"/>
      <c r="BX65" s="156"/>
      <c r="BY65" s="156"/>
      <c r="BZ65" s="156"/>
      <c r="CA65" s="156"/>
      <c r="CB65" s="156"/>
      <c r="CC65" s="156"/>
      <c r="CD65" s="156"/>
      <c r="CE65" s="156"/>
      <c r="CF65" s="156"/>
      <c r="CG65" s="156"/>
      <c r="CH65" s="156"/>
      <c r="CI65" s="156"/>
    </row>
    <row r="66" spans="1:87">
      <c r="A66" s="128"/>
      <c r="B66" s="127"/>
      <c r="C66" s="127"/>
      <c r="D66" s="127"/>
      <c r="E66" s="125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  <c r="AH66" s="156"/>
      <c r="AI66" s="156"/>
      <c r="AJ66" s="156"/>
      <c r="AK66" s="156"/>
      <c r="AL66" s="156"/>
      <c r="AM66" s="156"/>
      <c r="AN66" s="156"/>
      <c r="AO66" s="156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29"/>
      <c r="BN66" s="129"/>
      <c r="BO66" s="129"/>
      <c r="BP66" s="129"/>
      <c r="BQ66" s="129"/>
      <c r="BR66" s="129"/>
      <c r="BS66" s="129"/>
      <c r="BT66" s="129"/>
      <c r="BU66" s="129"/>
      <c r="BV66" s="129"/>
      <c r="BW66" s="156"/>
      <c r="BX66" s="156"/>
      <c r="BY66" s="156"/>
      <c r="BZ66" s="156"/>
      <c r="CA66" s="156"/>
      <c r="CB66" s="156"/>
      <c r="CC66" s="156"/>
      <c r="CD66" s="156"/>
      <c r="CE66" s="156"/>
      <c r="CF66" s="156"/>
      <c r="CG66" s="156"/>
      <c r="CH66" s="156"/>
      <c r="CI66" s="156"/>
    </row>
    <row r="67" spans="1:87">
      <c r="A67" s="128"/>
      <c r="B67" s="127"/>
      <c r="C67" s="127"/>
      <c r="D67" s="127"/>
      <c r="E67" s="125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56"/>
      <c r="V67" s="156"/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6"/>
      <c r="AH67" s="156"/>
      <c r="AI67" s="156"/>
      <c r="AJ67" s="156"/>
      <c r="AK67" s="156"/>
      <c r="AL67" s="156"/>
      <c r="AM67" s="156"/>
      <c r="AN67" s="156"/>
      <c r="AO67" s="156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29"/>
      <c r="BN67" s="129"/>
      <c r="BO67" s="129"/>
      <c r="BP67" s="129"/>
      <c r="BQ67" s="129"/>
      <c r="BR67" s="129"/>
      <c r="BS67" s="129"/>
      <c r="BT67" s="129"/>
      <c r="BU67" s="129"/>
      <c r="BV67" s="129"/>
      <c r="BW67" s="156"/>
      <c r="BX67" s="156"/>
      <c r="BY67" s="156"/>
      <c r="BZ67" s="156"/>
      <c r="CA67" s="156"/>
      <c r="CB67" s="156"/>
      <c r="CC67" s="156"/>
      <c r="CD67" s="156"/>
      <c r="CE67" s="156"/>
      <c r="CF67" s="156"/>
      <c r="CG67" s="156"/>
      <c r="CH67" s="156"/>
      <c r="CI67" s="156"/>
    </row>
    <row r="68" spans="1:87">
      <c r="A68" s="128"/>
      <c r="B68" s="127"/>
      <c r="C68" s="127"/>
      <c r="D68" s="127"/>
      <c r="E68" s="125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56"/>
      <c r="AL68" s="156"/>
      <c r="AM68" s="156"/>
      <c r="AN68" s="156"/>
      <c r="AO68" s="156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29"/>
      <c r="BN68" s="129"/>
      <c r="BO68" s="129"/>
      <c r="BP68" s="129"/>
      <c r="BQ68" s="129"/>
      <c r="BR68" s="129"/>
      <c r="BS68" s="129"/>
      <c r="BT68" s="129"/>
      <c r="BU68" s="129"/>
      <c r="BV68" s="129"/>
      <c r="BW68" s="156"/>
      <c r="BX68" s="156"/>
      <c r="BY68" s="156"/>
      <c r="BZ68" s="156"/>
      <c r="CA68" s="156"/>
      <c r="CB68" s="156"/>
      <c r="CC68" s="156"/>
      <c r="CD68" s="156"/>
      <c r="CE68" s="156"/>
      <c r="CF68" s="156"/>
      <c r="CG68" s="156"/>
      <c r="CH68" s="156"/>
      <c r="CI68" s="156"/>
    </row>
    <row r="69" spans="1:87">
      <c r="A69" s="128"/>
      <c r="B69" s="127"/>
      <c r="C69" s="127"/>
      <c r="D69" s="127"/>
      <c r="E69" s="125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29"/>
      <c r="BN69" s="129"/>
      <c r="BO69" s="129"/>
      <c r="BP69" s="129"/>
      <c r="BQ69" s="129"/>
      <c r="BR69" s="129"/>
      <c r="BS69" s="129"/>
      <c r="BT69" s="129"/>
      <c r="BU69" s="129"/>
      <c r="BV69" s="129"/>
      <c r="BW69" s="156"/>
      <c r="BX69" s="156"/>
      <c r="BY69" s="156"/>
      <c r="BZ69" s="156"/>
      <c r="CA69" s="156"/>
      <c r="CB69" s="156"/>
      <c r="CC69" s="156"/>
      <c r="CD69" s="156"/>
      <c r="CE69" s="156"/>
      <c r="CF69" s="156"/>
      <c r="CG69" s="156"/>
      <c r="CH69" s="156"/>
      <c r="CI69" s="156"/>
    </row>
    <row r="70" spans="1:87">
      <c r="A70" s="128"/>
      <c r="B70" s="127"/>
      <c r="C70" s="127"/>
      <c r="D70" s="127"/>
      <c r="E70" s="125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  <c r="AK70" s="156"/>
      <c r="AL70" s="156"/>
      <c r="AM70" s="156"/>
      <c r="AN70" s="156"/>
      <c r="AO70" s="156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129"/>
      <c r="BJ70" s="129"/>
      <c r="BK70" s="129"/>
      <c r="BL70" s="129"/>
      <c r="BM70" s="129"/>
      <c r="BN70" s="129"/>
      <c r="BO70" s="129"/>
      <c r="BP70" s="129"/>
      <c r="BQ70" s="129"/>
      <c r="BR70" s="129"/>
      <c r="BS70" s="129"/>
      <c r="BT70" s="129"/>
      <c r="BU70" s="129"/>
      <c r="BV70" s="129"/>
      <c r="BW70" s="156"/>
      <c r="BX70" s="156"/>
      <c r="BY70" s="156"/>
      <c r="BZ70" s="156"/>
      <c r="CA70" s="156"/>
      <c r="CB70" s="156"/>
      <c r="CC70" s="156"/>
      <c r="CD70" s="156"/>
      <c r="CE70" s="156"/>
      <c r="CF70" s="156"/>
      <c r="CG70" s="156"/>
      <c r="CH70" s="156"/>
      <c r="CI70" s="156"/>
    </row>
    <row r="71" spans="1:87">
      <c r="A71" s="128"/>
      <c r="B71" s="127"/>
      <c r="C71" s="127"/>
      <c r="D71" s="127"/>
      <c r="E71" s="125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56"/>
      <c r="AI71" s="156"/>
      <c r="AJ71" s="156"/>
      <c r="AK71" s="156"/>
      <c r="AL71" s="156"/>
      <c r="AM71" s="156"/>
      <c r="AN71" s="156"/>
      <c r="AO71" s="156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29"/>
      <c r="BN71" s="129"/>
      <c r="BO71" s="129"/>
      <c r="BP71" s="129"/>
      <c r="BQ71" s="129"/>
      <c r="BR71" s="129"/>
      <c r="BS71" s="129"/>
      <c r="BT71" s="129"/>
      <c r="BU71" s="129"/>
      <c r="BV71" s="129"/>
      <c r="BW71" s="156"/>
      <c r="BX71" s="156"/>
      <c r="BY71" s="156"/>
      <c r="BZ71" s="156"/>
      <c r="CA71" s="156"/>
      <c r="CB71" s="156"/>
      <c r="CC71" s="156"/>
      <c r="CD71" s="156"/>
      <c r="CE71" s="156"/>
      <c r="CF71" s="156"/>
      <c r="CG71" s="156"/>
      <c r="CH71" s="156"/>
      <c r="CI71" s="156"/>
    </row>
    <row r="72" spans="1:87">
      <c r="A72" s="128"/>
      <c r="B72" s="127"/>
      <c r="C72" s="127"/>
      <c r="D72" s="127"/>
      <c r="E72" s="125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129"/>
      <c r="BJ72" s="129"/>
      <c r="BK72" s="129"/>
      <c r="BL72" s="129"/>
      <c r="BM72" s="129"/>
      <c r="BN72" s="129"/>
      <c r="BO72" s="129"/>
      <c r="BP72" s="129"/>
      <c r="BQ72" s="129"/>
      <c r="BR72" s="129"/>
      <c r="BS72" s="129"/>
      <c r="BT72" s="129"/>
      <c r="BU72" s="129"/>
      <c r="BV72" s="129"/>
      <c r="BW72" s="156"/>
      <c r="BX72" s="156"/>
      <c r="BY72" s="156"/>
      <c r="BZ72" s="156"/>
      <c r="CA72" s="156"/>
      <c r="CB72" s="156"/>
      <c r="CC72" s="156"/>
      <c r="CD72" s="156"/>
      <c r="CE72" s="156"/>
      <c r="CF72" s="156"/>
      <c r="CG72" s="156"/>
      <c r="CH72" s="156"/>
      <c r="CI72" s="156"/>
    </row>
    <row r="73" spans="1:87">
      <c r="A73" s="128"/>
      <c r="B73" s="127"/>
      <c r="C73" s="127"/>
      <c r="D73" s="127"/>
      <c r="E73" s="125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56"/>
      <c r="V73" s="156"/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  <c r="AG73" s="156"/>
      <c r="AH73" s="156"/>
      <c r="AI73" s="156"/>
      <c r="AJ73" s="156"/>
      <c r="AK73" s="156"/>
      <c r="AL73" s="156"/>
      <c r="AM73" s="156"/>
      <c r="AN73" s="156"/>
      <c r="AO73" s="156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29"/>
      <c r="BN73" s="129"/>
      <c r="BO73" s="129"/>
      <c r="BP73" s="129"/>
      <c r="BQ73" s="129"/>
      <c r="BR73" s="129"/>
      <c r="BS73" s="129"/>
      <c r="BT73" s="129"/>
      <c r="BU73" s="129"/>
      <c r="BV73" s="129"/>
      <c r="BW73" s="156"/>
      <c r="BX73" s="156"/>
      <c r="BY73" s="156"/>
      <c r="BZ73" s="156"/>
      <c r="CA73" s="156"/>
      <c r="CB73" s="156"/>
      <c r="CC73" s="156"/>
      <c r="CD73" s="156"/>
      <c r="CE73" s="156"/>
      <c r="CF73" s="156"/>
      <c r="CG73" s="156"/>
      <c r="CH73" s="156"/>
      <c r="CI73" s="156"/>
    </row>
    <row r="74" spans="1:87">
      <c r="A74" s="128"/>
      <c r="B74" s="127"/>
      <c r="C74" s="127"/>
      <c r="D74" s="127"/>
      <c r="E74" s="125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56"/>
      <c r="V74" s="156"/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56"/>
      <c r="AH74" s="156"/>
      <c r="AI74" s="156"/>
      <c r="AJ74" s="156"/>
      <c r="AK74" s="156"/>
      <c r="AL74" s="156"/>
      <c r="AM74" s="156"/>
      <c r="AN74" s="156"/>
      <c r="AO74" s="156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J74" s="129"/>
      <c r="BK74" s="129"/>
      <c r="BL74" s="129"/>
      <c r="BM74" s="129"/>
      <c r="BN74" s="129"/>
      <c r="BO74" s="129"/>
      <c r="BP74" s="129"/>
      <c r="BQ74" s="129"/>
      <c r="BR74" s="129"/>
      <c r="BS74" s="129"/>
      <c r="BT74" s="129"/>
      <c r="BU74" s="129"/>
      <c r="BV74" s="129"/>
      <c r="BW74" s="156"/>
      <c r="BX74" s="156"/>
      <c r="BY74" s="156"/>
      <c r="BZ74" s="156"/>
      <c r="CA74" s="156"/>
      <c r="CB74" s="156"/>
      <c r="CC74" s="156"/>
      <c r="CD74" s="156"/>
      <c r="CE74" s="156"/>
      <c r="CF74" s="156"/>
      <c r="CG74" s="156"/>
      <c r="CH74" s="156"/>
      <c r="CI74" s="156"/>
    </row>
    <row r="75" spans="1:87">
      <c r="A75" s="128"/>
      <c r="B75" s="127"/>
      <c r="C75" s="127"/>
      <c r="D75" s="127"/>
      <c r="E75" s="125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56"/>
      <c r="V75" s="156"/>
      <c r="W75" s="156"/>
      <c r="X75" s="156"/>
      <c r="Y75" s="156"/>
      <c r="Z75" s="156"/>
      <c r="AA75" s="156"/>
      <c r="AB75" s="156"/>
      <c r="AC75" s="156"/>
      <c r="AD75" s="156"/>
      <c r="AE75" s="156"/>
      <c r="AF75" s="156"/>
      <c r="AG75" s="156"/>
      <c r="AH75" s="156"/>
      <c r="AI75" s="156"/>
      <c r="AJ75" s="156"/>
      <c r="AK75" s="156"/>
      <c r="AL75" s="156"/>
      <c r="AM75" s="156"/>
      <c r="AN75" s="156"/>
      <c r="AO75" s="156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J75" s="129"/>
      <c r="BK75" s="129"/>
      <c r="BL75" s="129"/>
      <c r="BM75" s="129"/>
      <c r="BN75" s="129"/>
      <c r="BO75" s="129"/>
      <c r="BP75" s="129"/>
      <c r="BQ75" s="129"/>
      <c r="BR75" s="129"/>
      <c r="BS75" s="129"/>
      <c r="BT75" s="129"/>
      <c r="BU75" s="129"/>
      <c r="BV75" s="129"/>
      <c r="BW75" s="156"/>
      <c r="BX75" s="156"/>
      <c r="BY75" s="156"/>
      <c r="BZ75" s="156"/>
      <c r="CA75" s="156"/>
      <c r="CB75" s="156"/>
      <c r="CC75" s="156"/>
      <c r="CD75" s="156"/>
      <c r="CE75" s="156"/>
      <c r="CF75" s="156"/>
      <c r="CG75" s="156"/>
      <c r="CH75" s="156"/>
      <c r="CI75" s="156"/>
    </row>
    <row r="76" spans="1:87">
      <c r="A76" s="128"/>
      <c r="B76" s="127"/>
      <c r="C76" s="127"/>
      <c r="D76" s="127"/>
      <c r="E76" s="125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  <c r="AH76" s="156"/>
      <c r="AI76" s="156"/>
      <c r="AJ76" s="156"/>
      <c r="AK76" s="156"/>
      <c r="AL76" s="156"/>
      <c r="AM76" s="156"/>
      <c r="AN76" s="156"/>
      <c r="AO76" s="156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  <c r="BM76" s="129"/>
      <c r="BN76" s="129"/>
      <c r="BO76" s="129"/>
      <c r="BP76" s="129"/>
      <c r="BQ76" s="129"/>
      <c r="BR76" s="129"/>
      <c r="BS76" s="129"/>
      <c r="BT76" s="129"/>
      <c r="BU76" s="129"/>
      <c r="BV76" s="129"/>
      <c r="BW76" s="156"/>
      <c r="BX76" s="156"/>
      <c r="BY76" s="156"/>
      <c r="BZ76" s="156"/>
      <c r="CA76" s="156"/>
      <c r="CB76" s="156"/>
      <c r="CC76" s="156"/>
      <c r="CD76" s="156"/>
      <c r="CE76" s="156"/>
      <c r="CF76" s="156"/>
      <c r="CG76" s="156"/>
      <c r="CH76" s="156"/>
      <c r="CI76" s="156"/>
    </row>
    <row r="77" spans="1:87">
      <c r="A77" s="128"/>
      <c r="B77" s="127"/>
      <c r="C77" s="127"/>
      <c r="D77" s="127"/>
      <c r="E77" s="125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56"/>
      <c r="V77" s="156"/>
      <c r="W77" s="156"/>
      <c r="X77" s="156"/>
      <c r="Y77" s="156"/>
      <c r="Z77" s="156"/>
      <c r="AA77" s="156"/>
      <c r="AB77" s="156"/>
      <c r="AC77" s="156"/>
      <c r="AD77" s="156"/>
      <c r="AE77" s="156"/>
      <c r="AF77" s="156"/>
      <c r="AG77" s="156"/>
      <c r="AH77" s="156"/>
      <c r="AI77" s="156"/>
      <c r="AJ77" s="156"/>
      <c r="AK77" s="156"/>
      <c r="AL77" s="156"/>
      <c r="AM77" s="156"/>
      <c r="AN77" s="156"/>
      <c r="AO77" s="156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29"/>
      <c r="BN77" s="129"/>
      <c r="BO77" s="129"/>
      <c r="BP77" s="129"/>
      <c r="BQ77" s="129"/>
      <c r="BR77" s="129"/>
      <c r="BS77" s="129"/>
      <c r="BT77" s="129"/>
      <c r="BU77" s="129"/>
      <c r="BV77" s="129"/>
      <c r="BW77" s="156"/>
      <c r="BX77" s="156"/>
      <c r="BY77" s="156"/>
      <c r="BZ77" s="156"/>
      <c r="CA77" s="156"/>
      <c r="CB77" s="156"/>
      <c r="CC77" s="156"/>
      <c r="CD77" s="156"/>
      <c r="CE77" s="156"/>
      <c r="CF77" s="156"/>
      <c r="CG77" s="156"/>
      <c r="CH77" s="156"/>
      <c r="CI77" s="156"/>
    </row>
    <row r="78" spans="1:87">
      <c r="A78" s="128"/>
      <c r="B78" s="127"/>
      <c r="C78" s="127"/>
      <c r="D78" s="127"/>
      <c r="E78" s="125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56"/>
      <c r="V78" s="156"/>
      <c r="W78" s="156"/>
      <c r="X78" s="156"/>
      <c r="Y78" s="156"/>
      <c r="Z78" s="156"/>
      <c r="AA78" s="156"/>
      <c r="AB78" s="156"/>
      <c r="AC78" s="156"/>
      <c r="AD78" s="156"/>
      <c r="AE78" s="156"/>
      <c r="AF78" s="156"/>
      <c r="AG78" s="156"/>
      <c r="AH78" s="156"/>
      <c r="AI78" s="156"/>
      <c r="AJ78" s="156"/>
      <c r="AK78" s="156"/>
      <c r="AL78" s="156"/>
      <c r="AM78" s="156"/>
      <c r="AN78" s="156"/>
      <c r="AO78" s="156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29"/>
      <c r="BR78" s="129"/>
      <c r="BS78" s="129"/>
      <c r="BT78" s="129"/>
      <c r="BU78" s="129"/>
      <c r="BV78" s="129"/>
      <c r="BW78" s="156"/>
      <c r="BX78" s="156"/>
      <c r="BY78" s="156"/>
      <c r="BZ78" s="156"/>
      <c r="CA78" s="156"/>
      <c r="CB78" s="156"/>
      <c r="CC78" s="156"/>
      <c r="CD78" s="156"/>
      <c r="CE78" s="156"/>
      <c r="CF78" s="156"/>
      <c r="CG78" s="156"/>
      <c r="CH78" s="156"/>
      <c r="CI78" s="156"/>
    </row>
    <row r="79" spans="1:87">
      <c r="A79" s="128"/>
      <c r="B79" s="127"/>
      <c r="C79" s="127"/>
      <c r="D79" s="127"/>
      <c r="E79" s="125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56"/>
      <c r="V79" s="156"/>
      <c r="W79" s="156"/>
      <c r="X79" s="156"/>
      <c r="Y79" s="156"/>
      <c r="Z79" s="156"/>
      <c r="AA79" s="156"/>
      <c r="AB79" s="156"/>
      <c r="AC79" s="156"/>
      <c r="AD79" s="156"/>
      <c r="AE79" s="156"/>
      <c r="AF79" s="156"/>
      <c r="AG79" s="156"/>
      <c r="AH79" s="156"/>
      <c r="AI79" s="156"/>
      <c r="AJ79" s="156"/>
      <c r="AK79" s="156"/>
      <c r="AL79" s="156"/>
      <c r="AM79" s="156"/>
      <c r="AN79" s="156"/>
      <c r="AO79" s="156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29"/>
      <c r="BR79" s="129"/>
      <c r="BS79" s="129"/>
      <c r="BT79" s="129"/>
      <c r="BU79" s="129"/>
      <c r="BV79" s="129"/>
      <c r="BW79" s="156"/>
      <c r="BX79" s="156"/>
      <c r="BY79" s="156"/>
      <c r="BZ79" s="156"/>
      <c r="CA79" s="156"/>
      <c r="CB79" s="156"/>
      <c r="CC79" s="156"/>
      <c r="CD79" s="156"/>
      <c r="CE79" s="156"/>
      <c r="CF79" s="156"/>
      <c r="CG79" s="156"/>
      <c r="CH79" s="156"/>
      <c r="CI79" s="156"/>
    </row>
    <row r="80" spans="1:87">
      <c r="A80" s="128"/>
      <c r="B80" s="127"/>
      <c r="C80" s="127"/>
      <c r="D80" s="127"/>
      <c r="E80" s="125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56"/>
      <c r="V80" s="156"/>
      <c r="W80" s="156"/>
      <c r="X80" s="156"/>
      <c r="Y80" s="156"/>
      <c r="Z80" s="156"/>
      <c r="AA80" s="156"/>
      <c r="AB80" s="156"/>
      <c r="AC80" s="156"/>
      <c r="AD80" s="156"/>
      <c r="AE80" s="156"/>
      <c r="AF80" s="156"/>
      <c r="AG80" s="156"/>
      <c r="AH80" s="156"/>
      <c r="AI80" s="156"/>
      <c r="AJ80" s="156"/>
      <c r="AK80" s="156"/>
      <c r="AL80" s="156"/>
      <c r="AM80" s="156"/>
      <c r="AN80" s="156"/>
      <c r="AO80" s="156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29"/>
      <c r="BR80" s="129"/>
      <c r="BS80" s="129"/>
      <c r="BT80" s="129"/>
      <c r="BU80" s="129"/>
      <c r="BV80" s="129"/>
      <c r="BW80" s="156"/>
      <c r="BX80" s="156"/>
      <c r="BY80" s="156"/>
      <c r="BZ80" s="156"/>
      <c r="CA80" s="156"/>
      <c r="CB80" s="156"/>
      <c r="CC80" s="156"/>
      <c r="CD80" s="156"/>
      <c r="CE80" s="156"/>
      <c r="CF80" s="156"/>
      <c r="CG80" s="156"/>
      <c r="CH80" s="156"/>
      <c r="CI80" s="156"/>
    </row>
    <row r="81" spans="1:87">
      <c r="A81" s="128"/>
      <c r="B81" s="127"/>
      <c r="C81" s="127"/>
      <c r="D81" s="127"/>
      <c r="E81" s="125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56"/>
      <c r="V81" s="156"/>
      <c r="W81" s="156"/>
      <c r="X81" s="156"/>
      <c r="Y81" s="156"/>
      <c r="Z81" s="156"/>
      <c r="AA81" s="156"/>
      <c r="AB81" s="156"/>
      <c r="AC81" s="156"/>
      <c r="AD81" s="156"/>
      <c r="AE81" s="156"/>
      <c r="AF81" s="156"/>
      <c r="AG81" s="156"/>
      <c r="AH81" s="156"/>
      <c r="AI81" s="156"/>
      <c r="AJ81" s="156"/>
      <c r="AK81" s="156"/>
      <c r="AL81" s="156"/>
      <c r="AM81" s="156"/>
      <c r="AN81" s="156"/>
      <c r="AO81" s="156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29"/>
      <c r="BQ81" s="129"/>
      <c r="BR81" s="129"/>
      <c r="BS81" s="129"/>
      <c r="BT81" s="129"/>
      <c r="BU81" s="129"/>
      <c r="BV81" s="129"/>
      <c r="BW81" s="156"/>
      <c r="BX81" s="156"/>
      <c r="BY81" s="156"/>
      <c r="BZ81" s="156"/>
      <c r="CA81" s="156"/>
      <c r="CB81" s="156"/>
      <c r="CC81" s="156"/>
      <c r="CD81" s="156"/>
      <c r="CE81" s="156"/>
      <c r="CF81" s="156"/>
      <c r="CG81" s="156"/>
      <c r="CH81" s="156"/>
      <c r="CI81" s="156"/>
    </row>
    <row r="82" spans="1:87">
      <c r="A82" s="128"/>
      <c r="B82" s="127"/>
      <c r="C82" s="127"/>
      <c r="D82" s="127"/>
      <c r="E82" s="125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6"/>
      <c r="AN82" s="156"/>
      <c r="AO82" s="156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29"/>
      <c r="BN82" s="129"/>
      <c r="BO82" s="129"/>
      <c r="BP82" s="129"/>
      <c r="BQ82" s="129"/>
      <c r="BR82" s="129"/>
      <c r="BS82" s="129"/>
      <c r="BT82" s="129"/>
      <c r="BU82" s="129"/>
      <c r="BV82" s="129"/>
      <c r="BW82" s="156"/>
      <c r="BX82" s="156"/>
      <c r="BY82" s="156"/>
      <c r="BZ82" s="156"/>
      <c r="CA82" s="156"/>
      <c r="CB82" s="156"/>
      <c r="CC82" s="156"/>
      <c r="CD82" s="156"/>
      <c r="CE82" s="156"/>
      <c r="CF82" s="156"/>
      <c r="CG82" s="156"/>
      <c r="CH82" s="156"/>
      <c r="CI82" s="156"/>
    </row>
    <row r="83" spans="1:87">
      <c r="A83" s="128"/>
      <c r="B83" s="127"/>
      <c r="C83" s="127"/>
      <c r="D83" s="127"/>
      <c r="E83" s="125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56"/>
      <c r="V83" s="156"/>
      <c r="W83" s="156"/>
      <c r="X83" s="156"/>
      <c r="Y83" s="156"/>
      <c r="Z83" s="156"/>
      <c r="AA83" s="156"/>
      <c r="AB83" s="156"/>
      <c r="AC83" s="156"/>
      <c r="AD83" s="156"/>
      <c r="AE83" s="156"/>
      <c r="AF83" s="156"/>
      <c r="AG83" s="156"/>
      <c r="AH83" s="156"/>
      <c r="AI83" s="156"/>
      <c r="AJ83" s="156"/>
      <c r="AK83" s="156"/>
      <c r="AL83" s="156"/>
      <c r="AM83" s="156"/>
      <c r="AN83" s="156"/>
      <c r="AO83" s="156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29"/>
      <c r="BR83" s="129"/>
      <c r="BS83" s="129"/>
      <c r="BT83" s="129"/>
      <c r="BU83" s="129"/>
      <c r="BV83" s="129"/>
      <c r="BW83" s="156"/>
      <c r="BX83" s="156"/>
      <c r="BY83" s="156"/>
      <c r="BZ83" s="156"/>
      <c r="CA83" s="156"/>
      <c r="CB83" s="156"/>
      <c r="CC83" s="156"/>
      <c r="CD83" s="156"/>
      <c r="CE83" s="156"/>
      <c r="CF83" s="156"/>
      <c r="CG83" s="156"/>
      <c r="CH83" s="156"/>
      <c r="CI83" s="156"/>
    </row>
    <row r="84" spans="1:87">
      <c r="A84" s="128"/>
      <c r="B84" s="127"/>
      <c r="C84" s="127"/>
      <c r="D84" s="127"/>
      <c r="E84" s="125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56"/>
      <c r="V84" s="156"/>
      <c r="W84" s="156"/>
      <c r="X84" s="156"/>
      <c r="Y84" s="156"/>
      <c r="Z84" s="156"/>
      <c r="AA84" s="156"/>
      <c r="AB84" s="156"/>
      <c r="AC84" s="156"/>
      <c r="AD84" s="156"/>
      <c r="AE84" s="156"/>
      <c r="AF84" s="156"/>
      <c r="AG84" s="156"/>
      <c r="AH84" s="156"/>
      <c r="AI84" s="156"/>
      <c r="AJ84" s="156"/>
      <c r="AK84" s="156"/>
      <c r="AL84" s="156"/>
      <c r="AM84" s="156"/>
      <c r="AN84" s="156"/>
      <c r="AO84" s="156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29"/>
      <c r="BR84" s="129"/>
      <c r="BS84" s="129"/>
      <c r="BT84" s="129"/>
      <c r="BU84" s="129"/>
      <c r="BV84" s="129"/>
      <c r="BW84" s="156"/>
      <c r="BX84" s="156"/>
      <c r="BY84" s="156"/>
      <c r="BZ84" s="156"/>
      <c r="CA84" s="156"/>
      <c r="CB84" s="156"/>
      <c r="CC84" s="156"/>
      <c r="CD84" s="156"/>
      <c r="CE84" s="156"/>
      <c r="CF84" s="156"/>
      <c r="CG84" s="156"/>
      <c r="CH84" s="156"/>
      <c r="CI84" s="156"/>
    </row>
    <row r="85" spans="1:87">
      <c r="A85" s="128"/>
      <c r="B85" s="127"/>
      <c r="C85" s="127"/>
      <c r="D85" s="127"/>
      <c r="E85" s="125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56"/>
      <c r="V85" s="156"/>
      <c r="W85" s="156"/>
      <c r="X85" s="156"/>
      <c r="Y85" s="156"/>
      <c r="Z85" s="156"/>
      <c r="AA85" s="156"/>
      <c r="AB85" s="156"/>
      <c r="AC85" s="156"/>
      <c r="AD85" s="156"/>
      <c r="AE85" s="156"/>
      <c r="AF85" s="156"/>
      <c r="AG85" s="156"/>
      <c r="AH85" s="156"/>
      <c r="AI85" s="156"/>
      <c r="AJ85" s="156"/>
      <c r="AK85" s="156"/>
      <c r="AL85" s="156"/>
      <c r="AM85" s="156"/>
      <c r="AN85" s="156"/>
      <c r="AO85" s="156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29"/>
      <c r="BN85" s="129"/>
      <c r="BO85" s="129"/>
      <c r="BP85" s="129"/>
      <c r="BQ85" s="129"/>
      <c r="BR85" s="129"/>
      <c r="BS85" s="129"/>
      <c r="BT85" s="129"/>
      <c r="BU85" s="129"/>
      <c r="BV85" s="129"/>
      <c r="BW85" s="156"/>
      <c r="BX85" s="156"/>
      <c r="BY85" s="156"/>
      <c r="BZ85" s="156"/>
      <c r="CA85" s="156"/>
      <c r="CB85" s="156"/>
      <c r="CC85" s="156"/>
      <c r="CD85" s="156"/>
      <c r="CE85" s="156"/>
      <c r="CF85" s="156"/>
      <c r="CG85" s="156"/>
      <c r="CH85" s="156"/>
      <c r="CI85" s="156"/>
    </row>
    <row r="86" spans="1:87">
      <c r="A86" s="128"/>
      <c r="B86" s="127"/>
      <c r="C86" s="127"/>
      <c r="D86" s="127"/>
      <c r="E86" s="125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56"/>
      <c r="V86" s="156"/>
      <c r="W86" s="156"/>
      <c r="X86" s="156"/>
      <c r="Y86" s="156"/>
      <c r="Z86" s="156"/>
      <c r="AA86" s="156"/>
      <c r="AB86" s="156"/>
      <c r="AC86" s="156"/>
      <c r="AD86" s="156"/>
      <c r="AE86" s="156"/>
      <c r="AF86" s="156"/>
      <c r="AG86" s="156"/>
      <c r="AH86" s="156"/>
      <c r="AI86" s="156"/>
      <c r="AJ86" s="156"/>
      <c r="AK86" s="156"/>
      <c r="AL86" s="156"/>
      <c r="AM86" s="156"/>
      <c r="AN86" s="156"/>
      <c r="AO86" s="156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  <c r="BH86" s="129"/>
      <c r="BI86" s="129"/>
      <c r="BJ86" s="129"/>
      <c r="BK86" s="129"/>
      <c r="BL86" s="129"/>
      <c r="BM86" s="129"/>
      <c r="BN86" s="129"/>
      <c r="BO86" s="129"/>
      <c r="BP86" s="129"/>
      <c r="BQ86" s="129"/>
      <c r="BR86" s="129"/>
      <c r="BS86" s="129"/>
      <c r="BT86" s="129"/>
      <c r="BU86" s="129"/>
      <c r="BV86" s="129"/>
      <c r="BW86" s="156"/>
      <c r="BX86" s="156"/>
      <c r="BY86" s="156"/>
      <c r="BZ86" s="156"/>
      <c r="CA86" s="156"/>
      <c r="CB86" s="156"/>
      <c r="CC86" s="156"/>
      <c r="CD86" s="156"/>
      <c r="CE86" s="156"/>
      <c r="CF86" s="156"/>
      <c r="CG86" s="156"/>
      <c r="CH86" s="156"/>
      <c r="CI86" s="156"/>
    </row>
    <row r="87" spans="1:87">
      <c r="A87" s="128"/>
      <c r="B87" s="127"/>
      <c r="C87" s="127"/>
      <c r="D87" s="127"/>
      <c r="E87" s="125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56"/>
      <c r="V87" s="156"/>
      <c r="W87" s="156"/>
      <c r="X87" s="156"/>
      <c r="Y87" s="156"/>
      <c r="Z87" s="156"/>
      <c r="AA87" s="156"/>
      <c r="AB87" s="156"/>
      <c r="AC87" s="156"/>
      <c r="AD87" s="156"/>
      <c r="AE87" s="156"/>
      <c r="AF87" s="156"/>
      <c r="AG87" s="156"/>
      <c r="AH87" s="156"/>
      <c r="AI87" s="156"/>
      <c r="AJ87" s="156"/>
      <c r="AK87" s="156"/>
      <c r="AL87" s="156"/>
      <c r="AM87" s="156"/>
      <c r="AN87" s="156"/>
      <c r="AO87" s="156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129"/>
      <c r="BE87" s="129"/>
      <c r="BF87" s="129"/>
      <c r="BG87" s="129"/>
      <c r="BH87" s="129"/>
      <c r="BI87" s="129"/>
      <c r="BJ87" s="129"/>
      <c r="BK87" s="129"/>
      <c r="BL87" s="129"/>
      <c r="BM87" s="129"/>
      <c r="BN87" s="129"/>
      <c r="BO87" s="129"/>
      <c r="BP87" s="129"/>
      <c r="BQ87" s="129"/>
      <c r="BR87" s="129"/>
      <c r="BS87" s="129"/>
      <c r="BT87" s="129"/>
      <c r="BU87" s="129"/>
      <c r="BV87" s="129"/>
      <c r="BW87" s="156"/>
      <c r="BX87" s="156"/>
      <c r="BY87" s="156"/>
      <c r="BZ87" s="156"/>
      <c r="CA87" s="156"/>
      <c r="CB87" s="156"/>
      <c r="CC87" s="156"/>
      <c r="CD87" s="156"/>
      <c r="CE87" s="156"/>
      <c r="CF87" s="156"/>
      <c r="CG87" s="156"/>
      <c r="CH87" s="156"/>
      <c r="CI87" s="156"/>
    </row>
    <row r="88" spans="1:87">
      <c r="A88" s="128"/>
      <c r="B88" s="127"/>
      <c r="C88" s="127"/>
      <c r="D88" s="127"/>
      <c r="E88" s="125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6"/>
      <c r="AH88" s="156"/>
      <c r="AI88" s="156"/>
      <c r="AJ88" s="156"/>
      <c r="AK88" s="156"/>
      <c r="AL88" s="156"/>
      <c r="AM88" s="156"/>
      <c r="AN88" s="156"/>
      <c r="AO88" s="156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29"/>
      <c r="BN88" s="129"/>
      <c r="BO88" s="129"/>
      <c r="BP88" s="129"/>
      <c r="BQ88" s="129"/>
      <c r="BR88" s="129"/>
      <c r="BS88" s="129"/>
      <c r="BT88" s="129"/>
      <c r="BU88" s="129"/>
      <c r="BV88" s="129"/>
      <c r="BW88" s="156"/>
      <c r="BX88" s="156"/>
      <c r="BY88" s="156"/>
      <c r="BZ88" s="156"/>
      <c r="CA88" s="156"/>
      <c r="CB88" s="156"/>
      <c r="CC88" s="156"/>
      <c r="CD88" s="156"/>
      <c r="CE88" s="156"/>
      <c r="CF88" s="156"/>
      <c r="CG88" s="156"/>
      <c r="CH88" s="156"/>
      <c r="CI88" s="156"/>
    </row>
    <row r="89" spans="1:87">
      <c r="A89" s="128"/>
      <c r="B89" s="127"/>
      <c r="C89" s="127"/>
      <c r="D89" s="127"/>
      <c r="E89" s="125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56"/>
      <c r="V89" s="156"/>
      <c r="W89" s="156"/>
      <c r="X89" s="156"/>
      <c r="Y89" s="156"/>
      <c r="Z89" s="156"/>
      <c r="AA89" s="156"/>
      <c r="AB89" s="156"/>
      <c r="AC89" s="156"/>
      <c r="AD89" s="156"/>
      <c r="AE89" s="156"/>
      <c r="AF89" s="156"/>
      <c r="AG89" s="156"/>
      <c r="AH89" s="156"/>
      <c r="AI89" s="156"/>
      <c r="AJ89" s="156"/>
      <c r="AK89" s="156"/>
      <c r="AL89" s="156"/>
      <c r="AM89" s="156"/>
      <c r="AN89" s="156"/>
      <c r="AO89" s="156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  <c r="BD89" s="129"/>
      <c r="BE89" s="129"/>
      <c r="BF89" s="129"/>
      <c r="BG89" s="129"/>
      <c r="BH89" s="129"/>
      <c r="BI89" s="129"/>
      <c r="BJ89" s="129"/>
      <c r="BK89" s="129"/>
      <c r="BL89" s="129"/>
      <c r="BM89" s="129"/>
      <c r="BN89" s="129"/>
      <c r="BO89" s="129"/>
      <c r="BP89" s="129"/>
      <c r="BQ89" s="129"/>
      <c r="BR89" s="129"/>
      <c r="BS89" s="129"/>
      <c r="BT89" s="129"/>
      <c r="BU89" s="129"/>
      <c r="BV89" s="129"/>
      <c r="BW89" s="156"/>
      <c r="BX89" s="156"/>
      <c r="BY89" s="156"/>
      <c r="BZ89" s="156"/>
      <c r="CA89" s="156"/>
      <c r="CB89" s="156"/>
      <c r="CC89" s="156"/>
      <c r="CD89" s="156"/>
      <c r="CE89" s="156"/>
      <c r="CF89" s="156"/>
      <c r="CG89" s="156"/>
      <c r="CH89" s="156"/>
      <c r="CI89" s="156"/>
    </row>
    <row r="90" spans="1:87">
      <c r="A90" s="128"/>
      <c r="B90" s="127"/>
      <c r="C90" s="127"/>
      <c r="D90" s="127"/>
      <c r="E90" s="125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56"/>
      <c r="V90" s="156"/>
      <c r="W90" s="156"/>
      <c r="X90" s="156"/>
      <c r="Y90" s="156"/>
      <c r="Z90" s="156"/>
      <c r="AA90" s="156"/>
      <c r="AB90" s="156"/>
      <c r="AC90" s="156"/>
      <c r="AD90" s="156"/>
      <c r="AE90" s="156"/>
      <c r="AF90" s="156"/>
      <c r="AG90" s="156"/>
      <c r="AH90" s="156"/>
      <c r="AI90" s="156"/>
      <c r="AJ90" s="156"/>
      <c r="AK90" s="156"/>
      <c r="AL90" s="156"/>
      <c r="AM90" s="156"/>
      <c r="AN90" s="156"/>
      <c r="AO90" s="156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  <c r="BI90" s="129"/>
      <c r="BJ90" s="129"/>
      <c r="BK90" s="129"/>
      <c r="BL90" s="129"/>
      <c r="BM90" s="129"/>
      <c r="BN90" s="129"/>
      <c r="BO90" s="129"/>
      <c r="BP90" s="129"/>
      <c r="BQ90" s="129"/>
      <c r="BR90" s="129"/>
      <c r="BS90" s="129"/>
      <c r="BT90" s="129"/>
      <c r="BU90" s="129"/>
      <c r="BV90" s="129"/>
      <c r="BW90" s="156"/>
      <c r="BX90" s="156"/>
      <c r="BY90" s="156"/>
      <c r="BZ90" s="156"/>
      <c r="CA90" s="156"/>
      <c r="CB90" s="156"/>
      <c r="CC90" s="156"/>
      <c r="CD90" s="156"/>
      <c r="CE90" s="156"/>
      <c r="CF90" s="156"/>
      <c r="CG90" s="156"/>
      <c r="CH90" s="156"/>
      <c r="CI90" s="156"/>
    </row>
    <row r="91" spans="1:87">
      <c r="A91" s="128"/>
      <c r="B91" s="127"/>
      <c r="C91" s="127"/>
      <c r="D91" s="127"/>
      <c r="E91" s="125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56"/>
      <c r="V91" s="156"/>
      <c r="W91" s="156"/>
      <c r="X91" s="156"/>
      <c r="Y91" s="156"/>
      <c r="Z91" s="156"/>
      <c r="AA91" s="156"/>
      <c r="AB91" s="156"/>
      <c r="AC91" s="156"/>
      <c r="AD91" s="156"/>
      <c r="AE91" s="156"/>
      <c r="AF91" s="156"/>
      <c r="AG91" s="156"/>
      <c r="AH91" s="156"/>
      <c r="AI91" s="156"/>
      <c r="AJ91" s="156"/>
      <c r="AK91" s="156"/>
      <c r="AL91" s="156"/>
      <c r="AM91" s="156"/>
      <c r="AN91" s="156"/>
      <c r="AO91" s="156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129"/>
      <c r="BJ91" s="129"/>
      <c r="BK91" s="129"/>
      <c r="BL91" s="129"/>
      <c r="BM91" s="129"/>
      <c r="BN91" s="129"/>
      <c r="BO91" s="129"/>
      <c r="BP91" s="129"/>
      <c r="BQ91" s="129"/>
      <c r="BR91" s="129"/>
      <c r="BS91" s="129"/>
      <c r="BT91" s="129"/>
      <c r="BU91" s="129"/>
      <c r="BV91" s="129"/>
      <c r="BW91" s="156"/>
      <c r="BX91" s="156"/>
      <c r="BY91" s="156"/>
      <c r="BZ91" s="156"/>
      <c r="CA91" s="156"/>
      <c r="CB91" s="156"/>
      <c r="CC91" s="156"/>
      <c r="CD91" s="156"/>
      <c r="CE91" s="156"/>
      <c r="CF91" s="156"/>
      <c r="CG91" s="156"/>
      <c r="CH91" s="156"/>
      <c r="CI91" s="156"/>
    </row>
    <row r="92" spans="1:87">
      <c r="A92" s="128"/>
      <c r="B92" s="127"/>
      <c r="C92" s="127"/>
      <c r="D92" s="127"/>
      <c r="E92" s="125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56"/>
      <c r="V92" s="156"/>
      <c r="W92" s="156"/>
      <c r="X92" s="156"/>
      <c r="Y92" s="156"/>
      <c r="Z92" s="156"/>
      <c r="AA92" s="156"/>
      <c r="AB92" s="156"/>
      <c r="AC92" s="156"/>
      <c r="AD92" s="156"/>
      <c r="AE92" s="156"/>
      <c r="AF92" s="156"/>
      <c r="AG92" s="156"/>
      <c r="AH92" s="156"/>
      <c r="AI92" s="156"/>
      <c r="AJ92" s="156"/>
      <c r="AK92" s="156"/>
      <c r="AL92" s="156"/>
      <c r="AM92" s="156"/>
      <c r="AN92" s="156"/>
      <c r="AO92" s="156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129"/>
      <c r="BJ92" s="129"/>
      <c r="BK92" s="129"/>
      <c r="BL92" s="129"/>
      <c r="BM92" s="129"/>
      <c r="BN92" s="129"/>
      <c r="BO92" s="129"/>
      <c r="BP92" s="129"/>
      <c r="BQ92" s="129"/>
      <c r="BR92" s="129"/>
      <c r="BS92" s="129"/>
      <c r="BT92" s="129"/>
      <c r="BU92" s="129"/>
      <c r="BV92" s="129"/>
      <c r="BW92" s="156"/>
      <c r="BX92" s="156"/>
      <c r="BY92" s="156"/>
      <c r="BZ92" s="156"/>
      <c r="CA92" s="156"/>
      <c r="CB92" s="156"/>
      <c r="CC92" s="156"/>
      <c r="CD92" s="156"/>
      <c r="CE92" s="156"/>
      <c r="CF92" s="156"/>
      <c r="CG92" s="156"/>
      <c r="CH92" s="156"/>
      <c r="CI92" s="156"/>
    </row>
    <row r="93" spans="1:87">
      <c r="A93" s="128"/>
      <c r="B93" s="127"/>
      <c r="C93" s="127"/>
      <c r="D93" s="127"/>
      <c r="E93" s="125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56"/>
      <c r="V93" s="156"/>
      <c r="W93" s="156"/>
      <c r="X93" s="156"/>
      <c r="Y93" s="156"/>
      <c r="Z93" s="156"/>
      <c r="AA93" s="156"/>
      <c r="AB93" s="156"/>
      <c r="AC93" s="156"/>
      <c r="AD93" s="156"/>
      <c r="AE93" s="156"/>
      <c r="AF93" s="156"/>
      <c r="AG93" s="156"/>
      <c r="AH93" s="156"/>
      <c r="AI93" s="156"/>
      <c r="AJ93" s="156"/>
      <c r="AK93" s="156"/>
      <c r="AL93" s="156"/>
      <c r="AM93" s="156"/>
      <c r="AN93" s="156"/>
      <c r="AO93" s="156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29"/>
      <c r="BJ93" s="129"/>
      <c r="BK93" s="129"/>
      <c r="BL93" s="129"/>
      <c r="BM93" s="129"/>
      <c r="BN93" s="129"/>
      <c r="BO93" s="129"/>
      <c r="BP93" s="129"/>
      <c r="BQ93" s="129"/>
      <c r="BR93" s="129"/>
      <c r="BS93" s="129"/>
      <c r="BT93" s="129"/>
      <c r="BU93" s="129"/>
      <c r="BV93" s="129"/>
      <c r="BW93" s="156"/>
      <c r="BX93" s="156"/>
      <c r="BY93" s="156"/>
      <c r="BZ93" s="156"/>
      <c r="CA93" s="156"/>
      <c r="CB93" s="156"/>
      <c r="CC93" s="156"/>
      <c r="CD93" s="156"/>
      <c r="CE93" s="156"/>
      <c r="CF93" s="156"/>
      <c r="CG93" s="156"/>
      <c r="CH93" s="156"/>
      <c r="CI93" s="156"/>
    </row>
    <row r="94" spans="1:87">
      <c r="A94" s="128"/>
      <c r="B94" s="127"/>
      <c r="C94" s="127"/>
      <c r="D94" s="127"/>
      <c r="E94" s="125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56"/>
      <c r="V94" s="156"/>
      <c r="W94" s="156"/>
      <c r="X94" s="156"/>
      <c r="Y94" s="156"/>
      <c r="Z94" s="156"/>
      <c r="AA94" s="156"/>
      <c r="AB94" s="156"/>
      <c r="AC94" s="156"/>
      <c r="AD94" s="156"/>
      <c r="AE94" s="156"/>
      <c r="AF94" s="156"/>
      <c r="AG94" s="156"/>
      <c r="AH94" s="156"/>
      <c r="AI94" s="156"/>
      <c r="AJ94" s="156"/>
      <c r="AK94" s="156"/>
      <c r="AL94" s="156"/>
      <c r="AM94" s="156"/>
      <c r="AN94" s="156"/>
      <c r="AO94" s="156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  <c r="BM94" s="129"/>
      <c r="BN94" s="129"/>
      <c r="BO94" s="129"/>
      <c r="BP94" s="129"/>
      <c r="BQ94" s="129"/>
      <c r="BR94" s="129"/>
      <c r="BS94" s="129"/>
      <c r="BT94" s="129"/>
      <c r="BU94" s="129"/>
      <c r="BV94" s="129"/>
      <c r="BW94" s="156"/>
      <c r="BX94" s="156"/>
      <c r="BY94" s="156"/>
      <c r="BZ94" s="156"/>
      <c r="CA94" s="156"/>
      <c r="CB94" s="156"/>
      <c r="CC94" s="156"/>
      <c r="CD94" s="156"/>
      <c r="CE94" s="156"/>
      <c r="CF94" s="156"/>
      <c r="CG94" s="156"/>
      <c r="CH94" s="156"/>
      <c r="CI94" s="156"/>
    </row>
    <row r="95" spans="1:87">
      <c r="A95" s="128"/>
      <c r="B95" s="127"/>
      <c r="C95" s="127"/>
      <c r="D95" s="127"/>
      <c r="E95" s="125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56"/>
      <c r="V95" s="156"/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  <c r="AG95" s="156"/>
      <c r="AH95" s="156"/>
      <c r="AI95" s="156"/>
      <c r="AJ95" s="156"/>
      <c r="AK95" s="156"/>
      <c r="AL95" s="156"/>
      <c r="AM95" s="156"/>
      <c r="AN95" s="156"/>
      <c r="AO95" s="156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29"/>
      <c r="BQ95" s="129"/>
      <c r="BR95" s="129"/>
      <c r="BS95" s="129"/>
      <c r="BT95" s="129"/>
      <c r="BU95" s="129"/>
      <c r="BV95" s="129"/>
      <c r="BW95" s="156"/>
      <c r="BX95" s="156"/>
      <c r="BY95" s="156"/>
      <c r="BZ95" s="156"/>
      <c r="CA95" s="156"/>
      <c r="CB95" s="156"/>
      <c r="CC95" s="156"/>
      <c r="CD95" s="156"/>
      <c r="CE95" s="156"/>
      <c r="CF95" s="156"/>
      <c r="CG95" s="156"/>
      <c r="CH95" s="156"/>
      <c r="CI95" s="156"/>
    </row>
    <row r="96" spans="1:87">
      <c r="A96" s="128"/>
      <c r="B96" s="127"/>
      <c r="C96" s="127"/>
      <c r="D96" s="127"/>
      <c r="E96" s="125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56"/>
      <c r="V96" s="156"/>
      <c r="W96" s="156"/>
      <c r="X96" s="156"/>
      <c r="Y96" s="156"/>
      <c r="Z96" s="156"/>
      <c r="AA96" s="156"/>
      <c r="AB96" s="156"/>
      <c r="AC96" s="156"/>
      <c r="AD96" s="156"/>
      <c r="AE96" s="156"/>
      <c r="AF96" s="156"/>
      <c r="AG96" s="156"/>
      <c r="AH96" s="156"/>
      <c r="AI96" s="156"/>
      <c r="AJ96" s="156"/>
      <c r="AK96" s="156"/>
      <c r="AL96" s="156"/>
      <c r="AM96" s="156"/>
      <c r="AN96" s="156"/>
      <c r="AO96" s="156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29"/>
      <c r="BN96" s="129"/>
      <c r="BO96" s="129"/>
      <c r="BP96" s="129"/>
      <c r="BQ96" s="129"/>
      <c r="BR96" s="129"/>
      <c r="BS96" s="129"/>
      <c r="BT96" s="129"/>
      <c r="BU96" s="129"/>
      <c r="BV96" s="129"/>
      <c r="BW96" s="156"/>
      <c r="BX96" s="156"/>
      <c r="BY96" s="156"/>
      <c r="BZ96" s="156"/>
      <c r="CA96" s="156"/>
      <c r="CB96" s="156"/>
      <c r="CC96" s="156"/>
      <c r="CD96" s="156"/>
      <c r="CE96" s="156"/>
      <c r="CF96" s="156"/>
      <c r="CG96" s="156"/>
      <c r="CH96" s="156"/>
      <c r="CI96" s="156"/>
    </row>
    <row r="97" spans="1:87">
      <c r="A97" s="128"/>
      <c r="B97" s="127"/>
      <c r="C97" s="127"/>
      <c r="D97" s="127"/>
      <c r="E97" s="125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56"/>
      <c r="V97" s="156"/>
      <c r="W97" s="156"/>
      <c r="X97" s="156"/>
      <c r="Y97" s="156"/>
      <c r="Z97" s="156"/>
      <c r="AA97" s="156"/>
      <c r="AB97" s="156"/>
      <c r="AC97" s="156"/>
      <c r="AD97" s="156"/>
      <c r="AE97" s="156"/>
      <c r="AF97" s="156"/>
      <c r="AG97" s="156"/>
      <c r="AH97" s="156"/>
      <c r="AI97" s="156"/>
      <c r="AJ97" s="156"/>
      <c r="AK97" s="156"/>
      <c r="AL97" s="156"/>
      <c r="AM97" s="156"/>
      <c r="AN97" s="156"/>
      <c r="AO97" s="156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29"/>
      <c r="BN97" s="129"/>
      <c r="BO97" s="129"/>
      <c r="BP97" s="129"/>
      <c r="BQ97" s="129"/>
      <c r="BR97" s="129"/>
      <c r="BS97" s="129"/>
      <c r="BT97" s="129"/>
      <c r="BU97" s="129"/>
      <c r="BV97" s="129"/>
      <c r="BW97" s="156"/>
      <c r="BX97" s="156"/>
      <c r="BY97" s="156"/>
      <c r="BZ97" s="156"/>
      <c r="CA97" s="156"/>
      <c r="CB97" s="156"/>
      <c r="CC97" s="156"/>
      <c r="CD97" s="156"/>
      <c r="CE97" s="156"/>
      <c r="CF97" s="156"/>
      <c r="CG97" s="156"/>
      <c r="CH97" s="156"/>
      <c r="CI97" s="156"/>
    </row>
    <row r="98" spans="1:87">
      <c r="A98" s="128"/>
      <c r="B98" s="127"/>
      <c r="C98" s="127"/>
      <c r="D98" s="127"/>
      <c r="E98" s="125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56"/>
      <c r="V98" s="156"/>
      <c r="W98" s="156"/>
      <c r="X98" s="156"/>
      <c r="Y98" s="156"/>
      <c r="Z98" s="156"/>
      <c r="AA98" s="156"/>
      <c r="AB98" s="156"/>
      <c r="AC98" s="156"/>
      <c r="AD98" s="156"/>
      <c r="AE98" s="156"/>
      <c r="AF98" s="156"/>
      <c r="AG98" s="156"/>
      <c r="AH98" s="156"/>
      <c r="AI98" s="156"/>
      <c r="AJ98" s="156"/>
      <c r="AK98" s="156"/>
      <c r="AL98" s="156"/>
      <c r="AM98" s="156"/>
      <c r="AN98" s="156"/>
      <c r="AO98" s="156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29"/>
      <c r="BK98" s="129"/>
      <c r="BL98" s="129"/>
      <c r="BM98" s="129"/>
      <c r="BN98" s="129"/>
      <c r="BO98" s="129"/>
      <c r="BP98" s="129"/>
      <c r="BQ98" s="129"/>
      <c r="BR98" s="129"/>
      <c r="BS98" s="129"/>
      <c r="BT98" s="129"/>
      <c r="BU98" s="129"/>
      <c r="BV98" s="129"/>
      <c r="BW98" s="156"/>
      <c r="BX98" s="156"/>
      <c r="BY98" s="156"/>
      <c r="BZ98" s="156"/>
      <c r="CA98" s="156"/>
      <c r="CB98" s="156"/>
      <c r="CC98" s="156"/>
      <c r="CD98" s="156"/>
      <c r="CE98" s="156"/>
      <c r="CF98" s="156"/>
      <c r="CG98" s="156"/>
      <c r="CH98" s="156"/>
      <c r="CI98" s="156"/>
    </row>
    <row r="99" spans="1:87">
      <c r="A99" s="128"/>
      <c r="B99" s="127"/>
      <c r="C99" s="127"/>
      <c r="D99" s="127"/>
      <c r="E99" s="125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56"/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156"/>
      <c r="AH99" s="156"/>
      <c r="AI99" s="156"/>
      <c r="AJ99" s="156"/>
      <c r="AK99" s="156"/>
      <c r="AL99" s="156"/>
      <c r="AM99" s="156"/>
      <c r="AN99" s="156"/>
      <c r="AO99" s="156"/>
      <c r="AP99" s="129"/>
      <c r="AQ99" s="129"/>
      <c r="AR99" s="129"/>
      <c r="AS99" s="129"/>
      <c r="AT99" s="129"/>
      <c r="AU99" s="129"/>
      <c r="AV99" s="129"/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  <c r="BK99" s="129"/>
      <c r="BL99" s="129"/>
      <c r="BM99" s="129"/>
      <c r="BN99" s="129"/>
      <c r="BO99" s="129"/>
      <c r="BP99" s="129"/>
      <c r="BQ99" s="129"/>
      <c r="BR99" s="129"/>
      <c r="BS99" s="129"/>
      <c r="BT99" s="129"/>
      <c r="BU99" s="129"/>
      <c r="BV99" s="129"/>
      <c r="BW99" s="156"/>
      <c r="BX99" s="156"/>
      <c r="BY99" s="156"/>
      <c r="BZ99" s="156"/>
      <c r="CA99" s="156"/>
      <c r="CB99" s="156"/>
      <c r="CC99" s="156"/>
      <c r="CD99" s="156"/>
      <c r="CE99" s="156"/>
      <c r="CF99" s="156"/>
      <c r="CG99" s="156"/>
      <c r="CH99" s="156"/>
      <c r="CI99" s="156"/>
    </row>
    <row r="100" spans="1:87">
      <c r="A100" s="128"/>
      <c r="B100" s="127"/>
      <c r="C100" s="127"/>
      <c r="D100" s="127"/>
      <c r="E100" s="125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56"/>
      <c r="V100" s="156"/>
      <c r="W100" s="156"/>
      <c r="X100" s="156"/>
      <c r="Y100" s="156"/>
      <c r="Z100" s="156"/>
      <c r="AA100" s="156"/>
      <c r="AB100" s="156"/>
      <c r="AC100" s="156"/>
      <c r="AD100" s="156"/>
      <c r="AE100" s="156"/>
      <c r="AF100" s="156"/>
      <c r="AG100" s="156"/>
      <c r="AH100" s="156"/>
      <c r="AI100" s="156"/>
      <c r="AJ100" s="156"/>
      <c r="AK100" s="156"/>
      <c r="AL100" s="156"/>
      <c r="AM100" s="156"/>
      <c r="AN100" s="156"/>
      <c r="AO100" s="156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9"/>
      <c r="BB100" s="129"/>
      <c r="BC100" s="129"/>
      <c r="BD100" s="129"/>
      <c r="BE100" s="129"/>
      <c r="BF100" s="129"/>
      <c r="BG100" s="129"/>
      <c r="BH100" s="129"/>
      <c r="BI100" s="129"/>
      <c r="BJ100" s="129"/>
      <c r="BK100" s="129"/>
      <c r="BL100" s="129"/>
      <c r="BM100" s="129"/>
      <c r="BN100" s="129"/>
      <c r="BO100" s="129"/>
      <c r="BP100" s="129"/>
      <c r="BQ100" s="129"/>
      <c r="BR100" s="129"/>
      <c r="BS100" s="129"/>
      <c r="BT100" s="129"/>
      <c r="BU100" s="129"/>
      <c r="BV100" s="129"/>
      <c r="BW100" s="156"/>
      <c r="BX100" s="156"/>
      <c r="BY100" s="156"/>
      <c r="BZ100" s="156"/>
      <c r="CA100" s="156"/>
      <c r="CB100" s="156"/>
      <c r="CC100" s="156"/>
      <c r="CD100" s="156"/>
      <c r="CE100" s="156"/>
      <c r="CF100" s="156"/>
      <c r="CG100" s="156"/>
      <c r="CH100" s="156"/>
      <c r="CI100" s="156"/>
    </row>
    <row r="101" spans="1:87">
      <c r="A101" s="128"/>
      <c r="B101" s="127"/>
      <c r="C101" s="127"/>
      <c r="D101" s="127"/>
      <c r="E101" s="125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56"/>
      <c r="V101" s="156"/>
      <c r="W101" s="156"/>
      <c r="X101" s="156"/>
      <c r="Y101" s="156"/>
      <c r="Z101" s="156"/>
      <c r="AA101" s="156"/>
      <c r="AB101" s="156"/>
      <c r="AC101" s="156"/>
      <c r="AD101" s="156"/>
      <c r="AE101" s="156"/>
      <c r="AF101" s="156"/>
      <c r="AG101" s="156"/>
      <c r="AH101" s="156"/>
      <c r="AI101" s="156"/>
      <c r="AJ101" s="156"/>
      <c r="AK101" s="156"/>
      <c r="AL101" s="156"/>
      <c r="AM101" s="156"/>
      <c r="AN101" s="156"/>
      <c r="AO101" s="156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29"/>
      <c r="BN101" s="129"/>
      <c r="BO101" s="129"/>
      <c r="BP101" s="129"/>
      <c r="BQ101" s="129"/>
      <c r="BR101" s="129"/>
      <c r="BS101" s="129"/>
      <c r="BT101" s="129"/>
      <c r="BU101" s="129"/>
      <c r="BV101" s="129"/>
      <c r="BW101" s="156"/>
      <c r="BX101" s="156"/>
      <c r="BY101" s="156"/>
      <c r="BZ101" s="156"/>
      <c r="CA101" s="156"/>
      <c r="CB101" s="156"/>
      <c r="CC101" s="156"/>
      <c r="CD101" s="156"/>
      <c r="CE101" s="156"/>
      <c r="CF101" s="156"/>
      <c r="CG101" s="156"/>
      <c r="CH101" s="156"/>
      <c r="CI101" s="156"/>
    </row>
    <row r="102" spans="1:87">
      <c r="A102" s="128"/>
      <c r="B102" s="127"/>
      <c r="C102" s="127"/>
      <c r="D102" s="127"/>
      <c r="E102" s="125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56"/>
      <c r="V102" s="156"/>
      <c r="W102" s="156"/>
      <c r="X102" s="156"/>
      <c r="Y102" s="156"/>
      <c r="Z102" s="156"/>
      <c r="AA102" s="156"/>
      <c r="AB102" s="156"/>
      <c r="AC102" s="156"/>
      <c r="AD102" s="156"/>
      <c r="AE102" s="156"/>
      <c r="AF102" s="156"/>
      <c r="AG102" s="156"/>
      <c r="AH102" s="156"/>
      <c r="AI102" s="156"/>
      <c r="AJ102" s="156"/>
      <c r="AK102" s="156"/>
      <c r="AL102" s="156"/>
      <c r="AM102" s="156"/>
      <c r="AN102" s="156"/>
      <c r="AO102" s="156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  <c r="BK102" s="129"/>
      <c r="BL102" s="129"/>
      <c r="BM102" s="129"/>
      <c r="BN102" s="129"/>
      <c r="BO102" s="129"/>
      <c r="BP102" s="129"/>
      <c r="BQ102" s="129"/>
      <c r="BR102" s="129"/>
      <c r="BS102" s="129"/>
      <c r="BT102" s="129"/>
      <c r="BU102" s="129"/>
      <c r="BV102" s="129"/>
      <c r="BW102" s="156"/>
      <c r="BX102" s="156"/>
      <c r="BY102" s="156"/>
      <c r="BZ102" s="156"/>
      <c r="CA102" s="156"/>
      <c r="CB102" s="156"/>
      <c r="CC102" s="156"/>
      <c r="CD102" s="156"/>
      <c r="CE102" s="156"/>
      <c r="CF102" s="156"/>
      <c r="CG102" s="156"/>
      <c r="CH102" s="156"/>
      <c r="CI102" s="156"/>
    </row>
    <row r="103" spans="1:87">
      <c r="A103" s="128"/>
      <c r="B103" s="127"/>
      <c r="C103" s="127"/>
      <c r="D103" s="127"/>
      <c r="E103" s="125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56"/>
      <c r="V103" s="156"/>
      <c r="W103" s="156"/>
      <c r="X103" s="156"/>
      <c r="Y103" s="156"/>
      <c r="Z103" s="156"/>
      <c r="AA103" s="156"/>
      <c r="AB103" s="156"/>
      <c r="AC103" s="156"/>
      <c r="AD103" s="156"/>
      <c r="AE103" s="156"/>
      <c r="AF103" s="156"/>
      <c r="AG103" s="156"/>
      <c r="AH103" s="156"/>
      <c r="AI103" s="156"/>
      <c r="AJ103" s="156"/>
      <c r="AK103" s="156"/>
      <c r="AL103" s="156"/>
      <c r="AM103" s="156"/>
      <c r="AN103" s="156"/>
      <c r="AO103" s="156"/>
      <c r="AP103" s="129"/>
      <c r="AQ103" s="129"/>
      <c r="AR103" s="129"/>
      <c r="AS103" s="129"/>
      <c r="AT103" s="129"/>
      <c r="AU103" s="129"/>
      <c r="AV103" s="129"/>
      <c r="AW103" s="129"/>
      <c r="AX103" s="129"/>
      <c r="AY103" s="129"/>
      <c r="AZ103" s="129"/>
      <c r="BA103" s="129"/>
      <c r="BB103" s="129"/>
      <c r="BC103" s="129"/>
      <c r="BD103" s="129"/>
      <c r="BE103" s="129"/>
      <c r="BF103" s="129"/>
      <c r="BG103" s="129"/>
      <c r="BH103" s="129"/>
      <c r="BI103" s="129"/>
      <c r="BJ103" s="129"/>
      <c r="BK103" s="129"/>
      <c r="BL103" s="129"/>
      <c r="BM103" s="129"/>
      <c r="BN103" s="129"/>
      <c r="BO103" s="129"/>
      <c r="BP103" s="129"/>
      <c r="BQ103" s="129"/>
      <c r="BR103" s="129"/>
      <c r="BS103" s="129"/>
      <c r="BT103" s="129"/>
      <c r="BU103" s="129"/>
      <c r="BV103" s="129"/>
      <c r="BW103" s="156"/>
      <c r="BX103" s="156"/>
      <c r="BY103" s="156"/>
      <c r="BZ103" s="156"/>
      <c r="CA103" s="156"/>
      <c r="CB103" s="156"/>
      <c r="CC103" s="156"/>
      <c r="CD103" s="156"/>
      <c r="CE103" s="156"/>
      <c r="CF103" s="156"/>
      <c r="CG103" s="156"/>
      <c r="CH103" s="156"/>
      <c r="CI103" s="156"/>
    </row>
    <row r="104" spans="1:87">
      <c r="A104" s="128"/>
      <c r="B104" s="127"/>
      <c r="C104" s="127"/>
      <c r="D104" s="127"/>
      <c r="E104" s="125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156"/>
      <c r="V104" s="156"/>
      <c r="W104" s="156"/>
      <c r="X104" s="156"/>
      <c r="Y104" s="156"/>
      <c r="Z104" s="156"/>
      <c r="AA104" s="156"/>
      <c r="AB104" s="156"/>
      <c r="AC104" s="156"/>
      <c r="AD104" s="156"/>
      <c r="AE104" s="156"/>
      <c r="AF104" s="156"/>
      <c r="AG104" s="156"/>
      <c r="AH104" s="156"/>
      <c r="AI104" s="156"/>
      <c r="AJ104" s="156"/>
      <c r="AK104" s="156"/>
      <c r="AL104" s="156"/>
      <c r="AM104" s="156"/>
      <c r="AN104" s="156"/>
      <c r="AO104" s="156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29"/>
      <c r="BF104" s="129"/>
      <c r="BG104" s="129"/>
      <c r="BH104" s="129"/>
      <c r="BI104" s="129"/>
      <c r="BJ104" s="129"/>
      <c r="BK104" s="129"/>
      <c r="BL104" s="129"/>
      <c r="BM104" s="129"/>
      <c r="BN104" s="129"/>
      <c r="BO104" s="129"/>
      <c r="BP104" s="129"/>
      <c r="BQ104" s="129"/>
      <c r="BR104" s="129"/>
      <c r="BS104" s="129"/>
      <c r="BT104" s="129"/>
      <c r="BU104" s="129"/>
      <c r="BV104" s="129"/>
      <c r="BW104" s="156"/>
      <c r="BX104" s="156"/>
      <c r="BY104" s="156"/>
      <c r="BZ104" s="156"/>
      <c r="CA104" s="156"/>
      <c r="CB104" s="156"/>
      <c r="CC104" s="156"/>
      <c r="CD104" s="156"/>
      <c r="CE104" s="156"/>
      <c r="CF104" s="156"/>
      <c r="CG104" s="156"/>
      <c r="CH104" s="156"/>
      <c r="CI104" s="156"/>
    </row>
    <row r="105" spans="1:87">
      <c r="A105" s="128"/>
      <c r="B105" s="127"/>
      <c r="C105" s="127"/>
      <c r="D105" s="127"/>
      <c r="E105" s="125"/>
      <c r="J105" s="124"/>
      <c r="K105" s="124"/>
      <c r="L105" s="124"/>
      <c r="M105" s="124"/>
      <c r="N105" s="124"/>
      <c r="O105" s="124"/>
      <c r="P105" s="124"/>
      <c r="Q105" s="124"/>
      <c r="R105" s="124"/>
      <c r="S105" s="124"/>
      <c r="T105" s="124"/>
      <c r="U105" s="156"/>
      <c r="V105" s="156"/>
      <c r="W105" s="156"/>
      <c r="X105" s="156"/>
      <c r="Y105" s="156"/>
      <c r="Z105" s="156"/>
      <c r="AA105" s="156"/>
      <c r="AB105" s="156"/>
      <c r="AC105" s="156"/>
      <c r="AD105" s="156"/>
      <c r="AE105" s="156"/>
      <c r="AF105" s="156"/>
      <c r="AG105" s="156"/>
      <c r="AH105" s="156"/>
      <c r="AI105" s="156"/>
      <c r="AJ105" s="156"/>
      <c r="AK105" s="156"/>
      <c r="AL105" s="156"/>
      <c r="AM105" s="156"/>
      <c r="AN105" s="156"/>
      <c r="AO105" s="156"/>
      <c r="AP105" s="129"/>
      <c r="AQ105" s="129"/>
      <c r="AR105" s="129"/>
      <c r="AS105" s="129"/>
      <c r="AT105" s="129"/>
      <c r="AU105" s="129"/>
      <c r="AV105" s="129"/>
      <c r="AW105" s="129"/>
      <c r="AX105" s="129"/>
      <c r="AY105" s="129"/>
      <c r="AZ105" s="129"/>
      <c r="BA105" s="129"/>
      <c r="BB105" s="129"/>
      <c r="BC105" s="129"/>
      <c r="BD105" s="129"/>
      <c r="BE105" s="129"/>
      <c r="BF105" s="129"/>
      <c r="BG105" s="129"/>
      <c r="BH105" s="129"/>
      <c r="BI105" s="129"/>
      <c r="BJ105" s="129"/>
      <c r="BK105" s="129"/>
      <c r="BL105" s="129"/>
      <c r="BM105" s="129"/>
      <c r="BN105" s="129"/>
      <c r="BO105" s="129"/>
      <c r="BP105" s="129"/>
      <c r="BQ105" s="129"/>
      <c r="BR105" s="129"/>
      <c r="BS105" s="129"/>
      <c r="BT105" s="129"/>
      <c r="BU105" s="129"/>
      <c r="BV105" s="129"/>
      <c r="BW105" s="156"/>
      <c r="BX105" s="156"/>
      <c r="BY105" s="156"/>
      <c r="BZ105" s="156"/>
      <c r="CA105" s="156"/>
      <c r="CB105" s="156"/>
      <c r="CC105" s="156"/>
      <c r="CD105" s="156"/>
      <c r="CE105" s="156"/>
      <c r="CF105" s="156"/>
      <c r="CG105" s="156"/>
      <c r="CH105" s="156"/>
      <c r="CI105" s="156"/>
    </row>
    <row r="106" spans="1:87">
      <c r="A106" s="128"/>
      <c r="B106" s="127"/>
      <c r="C106" s="127"/>
      <c r="D106" s="127"/>
      <c r="E106" s="125"/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  <c r="T106" s="124"/>
      <c r="U106" s="156"/>
      <c r="V106" s="156"/>
      <c r="W106" s="15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156"/>
      <c r="AH106" s="156"/>
      <c r="AI106" s="156"/>
      <c r="AJ106" s="156"/>
      <c r="AK106" s="156"/>
      <c r="AL106" s="156"/>
      <c r="AM106" s="156"/>
      <c r="AN106" s="156"/>
      <c r="AO106" s="156"/>
      <c r="AP106" s="129"/>
      <c r="AQ106" s="129"/>
      <c r="AR106" s="129"/>
      <c r="AS106" s="129"/>
      <c r="AT106" s="129"/>
      <c r="AU106" s="129"/>
      <c r="AV106" s="129"/>
      <c r="AW106" s="129"/>
      <c r="AX106" s="129"/>
      <c r="AY106" s="129"/>
      <c r="AZ106" s="129"/>
      <c r="BA106" s="129"/>
      <c r="BB106" s="129"/>
      <c r="BC106" s="129"/>
      <c r="BD106" s="129"/>
      <c r="BE106" s="129"/>
      <c r="BF106" s="129"/>
      <c r="BG106" s="129"/>
      <c r="BH106" s="129"/>
      <c r="BI106" s="129"/>
      <c r="BJ106" s="129"/>
      <c r="BK106" s="129"/>
      <c r="BL106" s="129"/>
      <c r="BM106" s="129"/>
      <c r="BN106" s="129"/>
      <c r="BO106" s="129"/>
      <c r="BP106" s="129"/>
      <c r="BQ106" s="129"/>
      <c r="BR106" s="129"/>
      <c r="BS106" s="129"/>
      <c r="BT106" s="129"/>
      <c r="BU106" s="129"/>
      <c r="BV106" s="129"/>
      <c r="BW106" s="156"/>
      <c r="BX106" s="156"/>
      <c r="BY106" s="156"/>
      <c r="BZ106" s="156"/>
      <c r="CA106" s="156"/>
      <c r="CB106" s="156"/>
      <c r="CC106" s="156"/>
      <c r="CD106" s="156"/>
      <c r="CE106" s="156"/>
      <c r="CF106" s="156"/>
      <c r="CG106" s="156"/>
      <c r="CH106" s="156"/>
      <c r="CI106" s="156"/>
    </row>
    <row r="107" spans="1:87">
      <c r="A107" s="128"/>
      <c r="B107" s="127"/>
      <c r="C107" s="127"/>
      <c r="D107" s="127"/>
      <c r="E107" s="125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56"/>
      <c r="V107" s="156"/>
      <c r="W107" s="156"/>
      <c r="X107" s="156"/>
      <c r="Y107" s="156"/>
      <c r="Z107" s="156"/>
      <c r="AA107" s="156"/>
      <c r="AB107" s="156"/>
      <c r="AC107" s="156"/>
      <c r="AD107" s="156"/>
      <c r="AE107" s="156"/>
      <c r="AF107" s="156"/>
      <c r="AG107" s="156"/>
      <c r="AH107" s="156"/>
      <c r="AI107" s="156"/>
      <c r="AJ107" s="156"/>
      <c r="AK107" s="156"/>
      <c r="AL107" s="156"/>
      <c r="AM107" s="156"/>
      <c r="AN107" s="156"/>
      <c r="AO107" s="156"/>
      <c r="AP107" s="129"/>
      <c r="AQ107" s="129"/>
      <c r="AR107" s="129"/>
      <c r="AS107" s="129"/>
      <c r="AT107" s="129"/>
      <c r="AU107" s="129"/>
      <c r="AV107" s="129"/>
      <c r="AW107" s="129"/>
      <c r="AX107" s="129"/>
      <c r="AY107" s="129"/>
      <c r="AZ107" s="129"/>
      <c r="BA107" s="129"/>
      <c r="BB107" s="129"/>
      <c r="BC107" s="129"/>
      <c r="BD107" s="129"/>
      <c r="BE107" s="129"/>
      <c r="BF107" s="129"/>
      <c r="BG107" s="129"/>
      <c r="BH107" s="129"/>
      <c r="BI107" s="129"/>
      <c r="BJ107" s="129"/>
      <c r="BK107" s="129"/>
      <c r="BL107" s="129"/>
      <c r="BM107" s="129"/>
      <c r="BN107" s="129"/>
      <c r="BO107" s="129"/>
      <c r="BP107" s="129"/>
      <c r="BQ107" s="129"/>
      <c r="BR107" s="129"/>
      <c r="BS107" s="129"/>
      <c r="BT107" s="129"/>
      <c r="BU107" s="129"/>
      <c r="BV107" s="129"/>
      <c r="BW107" s="156"/>
      <c r="BX107" s="156"/>
      <c r="BY107" s="156"/>
      <c r="BZ107" s="156"/>
      <c r="CA107" s="156"/>
      <c r="CB107" s="156"/>
      <c r="CC107" s="156"/>
      <c r="CD107" s="156"/>
      <c r="CE107" s="156"/>
      <c r="CF107" s="156"/>
      <c r="CG107" s="156"/>
      <c r="CH107" s="156"/>
      <c r="CI107" s="156"/>
    </row>
    <row r="108" spans="1:87">
      <c r="A108" s="128"/>
      <c r="B108" s="127"/>
      <c r="C108" s="127"/>
      <c r="D108" s="127"/>
      <c r="E108" s="125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56"/>
      <c r="V108" s="156"/>
      <c r="W108" s="156"/>
      <c r="X108" s="156"/>
      <c r="Y108" s="156"/>
      <c r="Z108" s="156"/>
      <c r="AA108" s="156"/>
      <c r="AB108" s="156"/>
      <c r="AC108" s="156"/>
      <c r="AD108" s="156"/>
      <c r="AE108" s="156"/>
      <c r="AF108" s="156"/>
      <c r="AG108" s="156"/>
      <c r="AH108" s="156"/>
      <c r="AI108" s="156"/>
      <c r="AJ108" s="156"/>
      <c r="AK108" s="156"/>
      <c r="AL108" s="156"/>
      <c r="AM108" s="156"/>
      <c r="AN108" s="156"/>
      <c r="AO108" s="156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129"/>
      <c r="BJ108" s="129"/>
      <c r="BK108" s="129"/>
      <c r="BL108" s="129"/>
      <c r="BM108" s="129"/>
      <c r="BN108" s="129"/>
      <c r="BO108" s="129"/>
      <c r="BP108" s="129"/>
      <c r="BQ108" s="129"/>
      <c r="BR108" s="129"/>
      <c r="BS108" s="129"/>
      <c r="BT108" s="129"/>
      <c r="BU108" s="129"/>
      <c r="BV108" s="129"/>
      <c r="BW108" s="156"/>
      <c r="BX108" s="156"/>
      <c r="BY108" s="156"/>
      <c r="BZ108" s="156"/>
      <c r="CA108" s="156"/>
      <c r="CB108" s="156"/>
      <c r="CC108" s="156"/>
      <c r="CD108" s="156"/>
      <c r="CE108" s="156"/>
      <c r="CF108" s="156"/>
      <c r="CG108" s="156"/>
      <c r="CH108" s="156"/>
      <c r="CI108" s="156"/>
    </row>
    <row r="109" spans="1:87">
      <c r="A109" s="128"/>
      <c r="B109" s="127"/>
      <c r="C109" s="127"/>
      <c r="D109" s="127"/>
      <c r="E109" s="125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56"/>
      <c r="V109" s="156"/>
      <c r="W109" s="156"/>
      <c r="X109" s="156"/>
      <c r="Y109" s="156"/>
      <c r="Z109" s="156"/>
      <c r="AA109" s="156"/>
      <c r="AB109" s="156"/>
      <c r="AC109" s="156"/>
      <c r="AD109" s="156"/>
      <c r="AE109" s="156"/>
      <c r="AF109" s="156"/>
      <c r="AG109" s="156"/>
      <c r="AH109" s="156"/>
      <c r="AI109" s="156"/>
      <c r="AJ109" s="156"/>
      <c r="AK109" s="156"/>
      <c r="AL109" s="156"/>
      <c r="AM109" s="156"/>
      <c r="AN109" s="156"/>
      <c r="AO109" s="156"/>
      <c r="AP109" s="129"/>
      <c r="AQ109" s="129"/>
      <c r="AR109" s="129"/>
      <c r="AS109" s="129"/>
      <c r="AT109" s="129"/>
      <c r="AU109" s="129"/>
      <c r="AV109" s="129"/>
      <c r="AW109" s="129"/>
      <c r="AX109" s="129"/>
      <c r="AY109" s="129"/>
      <c r="AZ109" s="129"/>
      <c r="BA109" s="129"/>
      <c r="BB109" s="129"/>
      <c r="BC109" s="129"/>
      <c r="BD109" s="129"/>
      <c r="BE109" s="129"/>
      <c r="BF109" s="129"/>
      <c r="BG109" s="129"/>
      <c r="BH109" s="129"/>
      <c r="BI109" s="129"/>
      <c r="BJ109" s="129"/>
      <c r="BK109" s="129"/>
      <c r="BL109" s="129"/>
      <c r="BM109" s="129"/>
      <c r="BN109" s="129"/>
      <c r="BO109" s="129"/>
      <c r="BP109" s="129"/>
      <c r="BQ109" s="129"/>
      <c r="BR109" s="129"/>
      <c r="BS109" s="129"/>
      <c r="BT109" s="129"/>
      <c r="BU109" s="129"/>
      <c r="BV109" s="129"/>
      <c r="BW109" s="156"/>
      <c r="BX109" s="156"/>
      <c r="BY109" s="156"/>
      <c r="BZ109" s="156"/>
      <c r="CA109" s="156"/>
      <c r="CB109" s="156"/>
      <c r="CC109" s="156"/>
      <c r="CD109" s="156"/>
      <c r="CE109" s="156"/>
      <c r="CF109" s="156"/>
      <c r="CG109" s="156"/>
      <c r="CH109" s="156"/>
      <c r="CI109" s="156"/>
    </row>
    <row r="110" spans="1:87">
      <c r="A110" s="128"/>
      <c r="B110" s="127"/>
      <c r="C110" s="127"/>
      <c r="D110" s="127"/>
      <c r="E110" s="125"/>
      <c r="J110" s="124"/>
      <c r="K110" s="124"/>
      <c r="L110" s="124"/>
      <c r="M110" s="124"/>
      <c r="N110" s="124"/>
      <c r="O110" s="124"/>
      <c r="P110" s="124"/>
      <c r="Q110" s="124"/>
      <c r="R110" s="124"/>
      <c r="S110" s="124"/>
      <c r="T110" s="124"/>
      <c r="U110" s="156"/>
      <c r="V110" s="156"/>
      <c r="W110" s="156"/>
      <c r="X110" s="156"/>
      <c r="Y110" s="156"/>
      <c r="Z110" s="156"/>
      <c r="AA110" s="156"/>
      <c r="AB110" s="156"/>
      <c r="AC110" s="156"/>
      <c r="AD110" s="156"/>
      <c r="AE110" s="156"/>
      <c r="AF110" s="156"/>
      <c r="AG110" s="156"/>
      <c r="AH110" s="156"/>
      <c r="AI110" s="156"/>
      <c r="AJ110" s="156"/>
      <c r="AK110" s="156"/>
      <c r="AL110" s="156"/>
      <c r="AM110" s="156"/>
      <c r="AN110" s="156"/>
      <c r="AO110" s="156"/>
      <c r="AP110" s="129"/>
      <c r="AQ110" s="129"/>
      <c r="AR110" s="129"/>
      <c r="AS110" s="129"/>
      <c r="AT110" s="129"/>
      <c r="AU110" s="129"/>
      <c r="AV110" s="129"/>
      <c r="AW110" s="129"/>
      <c r="AX110" s="129"/>
      <c r="AY110" s="129"/>
      <c r="AZ110" s="129"/>
      <c r="BA110" s="129"/>
      <c r="BB110" s="129"/>
      <c r="BC110" s="129"/>
      <c r="BD110" s="129"/>
      <c r="BE110" s="129"/>
      <c r="BF110" s="129"/>
      <c r="BG110" s="129"/>
      <c r="BH110" s="129"/>
      <c r="BI110" s="129"/>
      <c r="BJ110" s="129"/>
      <c r="BK110" s="129"/>
      <c r="BL110" s="129"/>
      <c r="BM110" s="129"/>
      <c r="BN110" s="129"/>
      <c r="BO110" s="129"/>
      <c r="BP110" s="129"/>
      <c r="BQ110" s="129"/>
      <c r="BR110" s="129"/>
      <c r="BS110" s="129"/>
      <c r="BT110" s="129"/>
      <c r="BU110" s="129"/>
      <c r="BV110" s="129"/>
      <c r="BW110" s="156"/>
      <c r="BX110" s="156"/>
      <c r="BY110" s="156"/>
      <c r="BZ110" s="156"/>
      <c r="CA110" s="156"/>
      <c r="CB110" s="156"/>
      <c r="CC110" s="156"/>
      <c r="CD110" s="156"/>
      <c r="CE110" s="156"/>
      <c r="CF110" s="156"/>
      <c r="CG110" s="156"/>
      <c r="CH110" s="156"/>
      <c r="CI110" s="156"/>
    </row>
    <row r="111" spans="1:87">
      <c r="A111" s="128"/>
      <c r="B111" s="127"/>
      <c r="C111" s="127"/>
      <c r="D111" s="127"/>
      <c r="E111" s="125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  <c r="T111" s="124"/>
      <c r="U111" s="156"/>
      <c r="V111" s="156"/>
      <c r="W111" s="156"/>
      <c r="X111" s="156"/>
      <c r="Y111" s="156"/>
      <c r="Z111" s="156"/>
      <c r="AA111" s="156"/>
      <c r="AB111" s="156"/>
      <c r="AC111" s="156"/>
      <c r="AD111" s="156"/>
      <c r="AE111" s="156"/>
      <c r="AF111" s="156"/>
      <c r="AG111" s="156"/>
      <c r="AH111" s="156"/>
      <c r="AI111" s="156"/>
      <c r="AJ111" s="156"/>
      <c r="AK111" s="156"/>
      <c r="AL111" s="156"/>
      <c r="AM111" s="156"/>
      <c r="AN111" s="156"/>
      <c r="AO111" s="156"/>
      <c r="AP111" s="129"/>
      <c r="AQ111" s="129"/>
      <c r="AR111" s="129"/>
      <c r="AS111" s="129"/>
      <c r="AT111" s="129"/>
      <c r="AU111" s="129"/>
      <c r="AV111" s="129"/>
      <c r="AW111" s="129"/>
      <c r="AX111" s="129"/>
      <c r="AY111" s="129"/>
      <c r="AZ111" s="129"/>
      <c r="BA111" s="129"/>
      <c r="BB111" s="129"/>
      <c r="BC111" s="129"/>
      <c r="BD111" s="129"/>
      <c r="BE111" s="129"/>
      <c r="BF111" s="129"/>
      <c r="BG111" s="129"/>
      <c r="BH111" s="129"/>
      <c r="BI111" s="129"/>
      <c r="BJ111" s="129"/>
      <c r="BK111" s="129"/>
      <c r="BL111" s="129"/>
      <c r="BM111" s="129"/>
      <c r="BN111" s="129"/>
      <c r="BO111" s="129"/>
      <c r="BP111" s="129"/>
      <c r="BQ111" s="129"/>
      <c r="BR111" s="129"/>
      <c r="BS111" s="129"/>
      <c r="BT111" s="129"/>
      <c r="BU111" s="129"/>
      <c r="BV111" s="129"/>
      <c r="BW111" s="156"/>
      <c r="BX111" s="156"/>
      <c r="BY111" s="156"/>
      <c r="BZ111" s="156"/>
      <c r="CA111" s="156"/>
      <c r="CB111" s="156"/>
      <c r="CC111" s="156"/>
      <c r="CD111" s="156"/>
      <c r="CE111" s="156"/>
      <c r="CF111" s="156"/>
      <c r="CG111" s="156"/>
      <c r="CH111" s="156"/>
      <c r="CI111" s="156"/>
    </row>
    <row r="112" spans="1:87">
      <c r="A112" s="128"/>
      <c r="B112" s="127"/>
      <c r="C112" s="127"/>
      <c r="D112" s="127"/>
      <c r="E112" s="125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56"/>
      <c r="V112" s="156"/>
      <c r="W112" s="156"/>
      <c r="X112" s="156"/>
      <c r="Y112" s="156"/>
      <c r="Z112" s="156"/>
      <c r="AA112" s="156"/>
      <c r="AB112" s="156"/>
      <c r="AC112" s="156"/>
      <c r="AD112" s="156"/>
      <c r="AE112" s="156"/>
      <c r="AF112" s="156"/>
      <c r="AG112" s="156"/>
      <c r="AH112" s="156"/>
      <c r="AI112" s="156"/>
      <c r="AJ112" s="156"/>
      <c r="AK112" s="156"/>
      <c r="AL112" s="156"/>
      <c r="AM112" s="156"/>
      <c r="AN112" s="156"/>
      <c r="AO112" s="156"/>
      <c r="AP112" s="129"/>
      <c r="AQ112" s="129"/>
      <c r="AR112" s="129"/>
      <c r="AS112" s="129"/>
      <c r="AT112" s="129"/>
      <c r="AU112" s="129"/>
      <c r="AV112" s="129"/>
      <c r="AW112" s="129"/>
      <c r="AX112" s="129"/>
      <c r="AY112" s="129"/>
      <c r="AZ112" s="129"/>
      <c r="BA112" s="129"/>
      <c r="BB112" s="129"/>
      <c r="BC112" s="129"/>
      <c r="BD112" s="129"/>
      <c r="BE112" s="129"/>
      <c r="BF112" s="129"/>
      <c r="BG112" s="129"/>
      <c r="BH112" s="129"/>
      <c r="BI112" s="129"/>
      <c r="BJ112" s="129"/>
      <c r="BK112" s="129"/>
      <c r="BL112" s="129"/>
      <c r="BM112" s="129"/>
      <c r="BN112" s="129"/>
      <c r="BO112" s="129"/>
      <c r="BP112" s="129"/>
      <c r="BQ112" s="129"/>
      <c r="BR112" s="129"/>
      <c r="BS112" s="129"/>
      <c r="BT112" s="129"/>
      <c r="BU112" s="129"/>
      <c r="BV112" s="129"/>
      <c r="BW112" s="156"/>
      <c r="BX112" s="156"/>
      <c r="BY112" s="156"/>
      <c r="BZ112" s="156"/>
      <c r="CA112" s="156"/>
      <c r="CB112" s="156"/>
      <c r="CC112" s="156"/>
      <c r="CD112" s="156"/>
      <c r="CE112" s="156"/>
      <c r="CF112" s="156"/>
      <c r="CG112" s="156"/>
      <c r="CH112" s="156"/>
      <c r="CI112" s="156"/>
    </row>
    <row r="113" spans="1:87">
      <c r="A113" s="128"/>
      <c r="B113" s="127"/>
      <c r="C113" s="127"/>
      <c r="D113" s="127"/>
      <c r="E113" s="125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  <c r="T113" s="124"/>
      <c r="U113" s="156"/>
      <c r="V113" s="156"/>
      <c r="W113" s="156"/>
      <c r="X113" s="156"/>
      <c r="Y113" s="156"/>
      <c r="Z113" s="156"/>
      <c r="AA113" s="156"/>
      <c r="AB113" s="156"/>
      <c r="AC113" s="156"/>
      <c r="AD113" s="156"/>
      <c r="AE113" s="156"/>
      <c r="AF113" s="156"/>
      <c r="AG113" s="156"/>
      <c r="AH113" s="156"/>
      <c r="AI113" s="156"/>
      <c r="AJ113" s="156"/>
      <c r="AK113" s="156"/>
      <c r="AL113" s="156"/>
      <c r="AM113" s="156"/>
      <c r="AN113" s="156"/>
      <c r="AO113" s="156"/>
      <c r="AP113" s="129"/>
      <c r="AQ113" s="129"/>
      <c r="AR113" s="129"/>
      <c r="AS113" s="129"/>
      <c r="AT113" s="129"/>
      <c r="AU113" s="129"/>
      <c r="AV113" s="129"/>
      <c r="AW113" s="129"/>
      <c r="AX113" s="129"/>
      <c r="AY113" s="129"/>
      <c r="AZ113" s="129"/>
      <c r="BA113" s="129"/>
      <c r="BB113" s="129"/>
      <c r="BC113" s="129"/>
      <c r="BD113" s="129"/>
      <c r="BE113" s="129"/>
      <c r="BF113" s="129"/>
      <c r="BG113" s="129"/>
      <c r="BH113" s="129"/>
      <c r="BI113" s="129"/>
      <c r="BJ113" s="129"/>
      <c r="BK113" s="129"/>
      <c r="BL113" s="129"/>
      <c r="BM113" s="129"/>
      <c r="BN113" s="129"/>
      <c r="BO113" s="129"/>
      <c r="BP113" s="129"/>
      <c r="BQ113" s="129"/>
      <c r="BR113" s="129"/>
      <c r="BS113" s="129"/>
      <c r="BT113" s="129"/>
      <c r="BU113" s="129"/>
      <c r="BV113" s="129"/>
      <c r="BW113" s="156"/>
      <c r="BX113" s="156"/>
      <c r="BY113" s="156"/>
      <c r="BZ113" s="156"/>
      <c r="CA113" s="156"/>
      <c r="CB113" s="156"/>
      <c r="CC113" s="156"/>
      <c r="CD113" s="156"/>
      <c r="CE113" s="156"/>
      <c r="CF113" s="156"/>
      <c r="CG113" s="156"/>
      <c r="CH113" s="156"/>
      <c r="CI113" s="156"/>
    </row>
    <row r="114" spans="1:87">
      <c r="A114" s="128"/>
      <c r="B114" s="127"/>
      <c r="C114" s="127"/>
      <c r="D114" s="127"/>
      <c r="E114" s="125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  <c r="T114" s="124"/>
      <c r="U114" s="156"/>
      <c r="V114" s="156"/>
      <c r="W114" s="156"/>
      <c r="X114" s="156"/>
      <c r="Y114" s="156"/>
      <c r="Z114" s="156"/>
      <c r="AA114" s="156"/>
      <c r="AB114" s="156"/>
      <c r="AC114" s="156"/>
      <c r="AD114" s="156"/>
      <c r="AE114" s="156"/>
      <c r="AF114" s="156"/>
      <c r="AG114" s="156"/>
      <c r="AH114" s="156"/>
      <c r="AI114" s="156"/>
      <c r="AJ114" s="156"/>
      <c r="AK114" s="156"/>
      <c r="AL114" s="156"/>
      <c r="AM114" s="156"/>
      <c r="AN114" s="156"/>
      <c r="AO114" s="156"/>
      <c r="AP114" s="129"/>
      <c r="AQ114" s="129"/>
      <c r="AR114" s="129"/>
      <c r="AS114" s="129"/>
      <c r="AT114" s="129"/>
      <c r="AU114" s="129"/>
      <c r="AV114" s="129"/>
      <c r="AW114" s="129"/>
      <c r="AX114" s="129"/>
      <c r="AY114" s="129"/>
      <c r="AZ114" s="129"/>
      <c r="BA114" s="129"/>
      <c r="BB114" s="129"/>
      <c r="BC114" s="129"/>
      <c r="BD114" s="129"/>
      <c r="BE114" s="129"/>
      <c r="BF114" s="129"/>
      <c r="BG114" s="129"/>
      <c r="BH114" s="129"/>
      <c r="BI114" s="129"/>
      <c r="BJ114" s="129"/>
      <c r="BK114" s="129"/>
      <c r="BL114" s="129"/>
      <c r="BM114" s="129"/>
      <c r="BN114" s="129"/>
      <c r="BO114" s="129"/>
      <c r="BP114" s="129"/>
      <c r="BQ114" s="129"/>
      <c r="BR114" s="129"/>
      <c r="BS114" s="129"/>
      <c r="BT114" s="129"/>
      <c r="BU114" s="129"/>
      <c r="BV114" s="129"/>
      <c r="BW114" s="156"/>
      <c r="BX114" s="156"/>
      <c r="BY114" s="156"/>
      <c r="BZ114" s="156"/>
      <c r="CA114" s="156"/>
      <c r="CB114" s="156"/>
      <c r="CC114" s="156"/>
      <c r="CD114" s="156"/>
      <c r="CE114" s="156"/>
      <c r="CF114" s="156"/>
      <c r="CG114" s="156"/>
      <c r="CH114" s="156"/>
      <c r="CI114" s="156"/>
    </row>
    <row r="115" spans="1:87">
      <c r="A115" s="128"/>
      <c r="B115" s="127"/>
      <c r="C115" s="127"/>
      <c r="D115" s="127"/>
      <c r="E115" s="125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56"/>
      <c r="V115" s="156"/>
      <c r="W115" s="156"/>
      <c r="X115" s="156"/>
      <c r="Y115" s="156"/>
      <c r="Z115" s="156"/>
      <c r="AA115" s="156"/>
      <c r="AB115" s="156"/>
      <c r="AC115" s="156"/>
      <c r="AD115" s="156"/>
      <c r="AE115" s="156"/>
      <c r="AF115" s="156"/>
      <c r="AG115" s="156"/>
      <c r="AH115" s="156"/>
      <c r="AI115" s="156"/>
      <c r="AJ115" s="156"/>
      <c r="AK115" s="156"/>
      <c r="AL115" s="156"/>
      <c r="AM115" s="156"/>
      <c r="AN115" s="156"/>
      <c r="AO115" s="156"/>
      <c r="AP115" s="129"/>
      <c r="AQ115" s="129"/>
      <c r="AR115" s="129"/>
      <c r="AS115" s="129"/>
      <c r="AT115" s="129"/>
      <c r="AU115" s="129"/>
      <c r="AV115" s="129"/>
      <c r="AW115" s="129"/>
      <c r="AX115" s="129"/>
      <c r="AY115" s="129"/>
      <c r="AZ115" s="129"/>
      <c r="BA115" s="129"/>
      <c r="BB115" s="129"/>
      <c r="BC115" s="129"/>
      <c r="BD115" s="129"/>
      <c r="BE115" s="129"/>
      <c r="BF115" s="129"/>
      <c r="BG115" s="129"/>
      <c r="BH115" s="129"/>
      <c r="BI115" s="129"/>
      <c r="BJ115" s="129"/>
      <c r="BK115" s="129"/>
      <c r="BL115" s="129"/>
      <c r="BM115" s="129"/>
      <c r="BN115" s="129"/>
      <c r="BO115" s="129"/>
      <c r="BP115" s="129"/>
      <c r="BQ115" s="129"/>
      <c r="BR115" s="129"/>
      <c r="BS115" s="129"/>
      <c r="BT115" s="129"/>
      <c r="BU115" s="129"/>
      <c r="BV115" s="129"/>
      <c r="BW115" s="156"/>
      <c r="BX115" s="156"/>
      <c r="BY115" s="156"/>
      <c r="BZ115" s="156"/>
      <c r="CA115" s="156"/>
      <c r="CB115" s="156"/>
      <c r="CC115" s="156"/>
      <c r="CD115" s="156"/>
      <c r="CE115" s="156"/>
      <c r="CF115" s="156"/>
      <c r="CG115" s="156"/>
      <c r="CH115" s="156"/>
      <c r="CI115" s="156"/>
    </row>
    <row r="116" spans="1:87">
      <c r="A116" s="128"/>
      <c r="B116" s="127"/>
      <c r="C116" s="127"/>
      <c r="D116" s="127"/>
      <c r="E116" s="125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124"/>
      <c r="U116" s="156"/>
      <c r="V116" s="156"/>
      <c r="W116" s="156"/>
      <c r="X116" s="156"/>
      <c r="Y116" s="156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56"/>
      <c r="AL116" s="156"/>
      <c r="AM116" s="156"/>
      <c r="AN116" s="156"/>
      <c r="AO116" s="156"/>
      <c r="AP116" s="129"/>
      <c r="AQ116" s="129"/>
      <c r="AR116" s="129"/>
      <c r="AS116" s="129"/>
      <c r="AT116" s="129"/>
      <c r="AU116" s="129"/>
      <c r="AV116" s="129"/>
      <c r="AW116" s="129"/>
      <c r="AX116" s="129"/>
      <c r="AY116" s="129"/>
      <c r="AZ116" s="129"/>
      <c r="BA116" s="129"/>
      <c r="BB116" s="129"/>
      <c r="BC116" s="129"/>
      <c r="BD116" s="129"/>
      <c r="BE116" s="129"/>
      <c r="BF116" s="129"/>
      <c r="BG116" s="129"/>
      <c r="BH116" s="129"/>
      <c r="BI116" s="129"/>
      <c r="BJ116" s="129"/>
      <c r="BK116" s="129"/>
      <c r="BL116" s="129"/>
      <c r="BM116" s="129"/>
      <c r="BN116" s="129"/>
      <c r="BO116" s="129"/>
      <c r="BP116" s="129"/>
      <c r="BQ116" s="129"/>
      <c r="BR116" s="129"/>
      <c r="BS116" s="129"/>
      <c r="BT116" s="129"/>
      <c r="BU116" s="129"/>
      <c r="BV116" s="129"/>
      <c r="BW116" s="156"/>
      <c r="BX116" s="156"/>
      <c r="BY116" s="156"/>
      <c r="BZ116" s="156"/>
      <c r="CA116" s="156"/>
      <c r="CB116" s="156"/>
      <c r="CC116" s="156"/>
      <c r="CD116" s="156"/>
      <c r="CE116" s="156"/>
      <c r="CF116" s="156"/>
      <c r="CG116" s="156"/>
      <c r="CH116" s="156"/>
      <c r="CI116" s="156"/>
    </row>
    <row r="117" spans="1:87">
      <c r="A117" s="128"/>
      <c r="B117" s="127"/>
      <c r="C117" s="127"/>
      <c r="D117" s="127"/>
      <c r="E117" s="125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56"/>
      <c r="V117" s="156"/>
      <c r="W117" s="156"/>
      <c r="X117" s="156"/>
      <c r="Y117" s="156"/>
      <c r="Z117" s="156"/>
      <c r="AA117" s="156"/>
      <c r="AB117" s="156"/>
      <c r="AC117" s="156"/>
      <c r="AD117" s="156"/>
      <c r="AE117" s="156"/>
      <c r="AF117" s="156"/>
      <c r="AG117" s="156"/>
      <c r="AH117" s="156"/>
      <c r="AI117" s="156"/>
      <c r="AJ117" s="156"/>
      <c r="AK117" s="156"/>
      <c r="AL117" s="156"/>
      <c r="AM117" s="156"/>
      <c r="AN117" s="156"/>
      <c r="AO117" s="156"/>
      <c r="AP117" s="129"/>
      <c r="AQ117" s="129"/>
      <c r="AR117" s="129"/>
      <c r="AS117" s="129"/>
      <c r="AT117" s="129"/>
      <c r="AU117" s="129"/>
      <c r="AV117" s="129"/>
      <c r="AW117" s="129"/>
      <c r="AX117" s="129"/>
      <c r="AY117" s="129"/>
      <c r="AZ117" s="129"/>
      <c r="BA117" s="129"/>
      <c r="BB117" s="129"/>
      <c r="BC117" s="129"/>
      <c r="BD117" s="129"/>
      <c r="BE117" s="129"/>
      <c r="BF117" s="129"/>
      <c r="BG117" s="129"/>
      <c r="BH117" s="129"/>
      <c r="BI117" s="129"/>
      <c r="BJ117" s="129"/>
      <c r="BK117" s="129"/>
      <c r="BL117" s="129"/>
      <c r="BM117" s="129"/>
      <c r="BN117" s="129"/>
      <c r="BO117" s="129"/>
      <c r="BP117" s="129"/>
      <c r="BQ117" s="129"/>
      <c r="BR117" s="129"/>
      <c r="BS117" s="129"/>
      <c r="BT117" s="129"/>
      <c r="BU117" s="129"/>
      <c r="BV117" s="129"/>
      <c r="BW117" s="156"/>
      <c r="BX117" s="156"/>
      <c r="BY117" s="156"/>
      <c r="BZ117" s="156"/>
      <c r="CA117" s="156"/>
      <c r="CB117" s="156"/>
      <c r="CC117" s="156"/>
      <c r="CD117" s="156"/>
      <c r="CE117" s="156"/>
      <c r="CF117" s="156"/>
      <c r="CG117" s="156"/>
      <c r="CH117" s="156"/>
      <c r="CI117" s="156"/>
    </row>
    <row r="118" spans="1:87">
      <c r="A118" s="128"/>
      <c r="B118" s="127"/>
      <c r="C118" s="127"/>
      <c r="D118" s="127"/>
      <c r="E118" s="125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  <c r="T118" s="124"/>
      <c r="U118" s="156"/>
      <c r="V118" s="156"/>
      <c r="W118" s="156"/>
      <c r="X118" s="156"/>
      <c r="Y118" s="156"/>
      <c r="Z118" s="156"/>
      <c r="AA118" s="156"/>
      <c r="AB118" s="156"/>
      <c r="AC118" s="156"/>
      <c r="AD118" s="156"/>
      <c r="AE118" s="156"/>
      <c r="AF118" s="156"/>
      <c r="AG118" s="156"/>
      <c r="AH118" s="156"/>
      <c r="AI118" s="156"/>
      <c r="AJ118" s="156"/>
      <c r="AK118" s="156"/>
      <c r="AL118" s="156"/>
      <c r="AM118" s="156"/>
      <c r="AN118" s="156"/>
      <c r="AO118" s="156"/>
      <c r="AP118" s="129"/>
      <c r="AQ118" s="129"/>
      <c r="AR118" s="129"/>
      <c r="AS118" s="129"/>
      <c r="AT118" s="129"/>
      <c r="AU118" s="129"/>
      <c r="AV118" s="129"/>
      <c r="AW118" s="129"/>
      <c r="AX118" s="129"/>
      <c r="AY118" s="129"/>
      <c r="AZ118" s="129"/>
      <c r="BA118" s="129"/>
      <c r="BB118" s="129"/>
      <c r="BC118" s="129"/>
      <c r="BD118" s="129"/>
      <c r="BE118" s="129"/>
      <c r="BF118" s="129"/>
      <c r="BG118" s="129"/>
      <c r="BH118" s="129"/>
      <c r="BI118" s="129"/>
      <c r="BJ118" s="129"/>
      <c r="BK118" s="129"/>
      <c r="BL118" s="129"/>
      <c r="BM118" s="129"/>
      <c r="BN118" s="129"/>
      <c r="BO118" s="129"/>
      <c r="BP118" s="129"/>
      <c r="BQ118" s="129"/>
      <c r="BR118" s="129"/>
      <c r="BS118" s="129"/>
      <c r="BT118" s="129"/>
      <c r="BU118" s="129"/>
      <c r="BV118" s="129"/>
      <c r="BW118" s="156"/>
      <c r="BX118" s="156"/>
      <c r="BY118" s="156"/>
      <c r="BZ118" s="156"/>
      <c r="CA118" s="156"/>
      <c r="CB118" s="156"/>
      <c r="CC118" s="156"/>
      <c r="CD118" s="156"/>
      <c r="CE118" s="156"/>
      <c r="CF118" s="156"/>
      <c r="CG118" s="156"/>
      <c r="CH118" s="156"/>
      <c r="CI118" s="156"/>
    </row>
    <row r="119" spans="1:87">
      <c r="A119" s="128"/>
      <c r="B119" s="127"/>
      <c r="C119" s="127"/>
      <c r="D119" s="127"/>
      <c r="E119" s="125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  <c r="T119" s="124"/>
      <c r="U119" s="156"/>
      <c r="V119" s="156"/>
      <c r="W119" s="156"/>
      <c r="X119" s="156"/>
      <c r="Y119" s="156"/>
      <c r="Z119" s="156"/>
      <c r="AA119" s="156"/>
      <c r="AB119" s="156"/>
      <c r="AC119" s="156"/>
      <c r="AD119" s="156"/>
      <c r="AE119" s="156"/>
      <c r="AF119" s="156"/>
      <c r="AG119" s="156"/>
      <c r="AH119" s="156"/>
      <c r="AI119" s="156"/>
      <c r="AJ119" s="156"/>
      <c r="AK119" s="156"/>
      <c r="AL119" s="156"/>
      <c r="AM119" s="156"/>
      <c r="AN119" s="156"/>
      <c r="AO119" s="156"/>
      <c r="AP119" s="129"/>
      <c r="AQ119" s="129"/>
      <c r="AR119" s="129"/>
      <c r="AS119" s="129"/>
      <c r="AT119" s="129"/>
      <c r="AU119" s="129"/>
      <c r="AV119" s="129"/>
      <c r="AW119" s="129"/>
      <c r="AX119" s="129"/>
      <c r="AY119" s="129"/>
      <c r="AZ119" s="129"/>
      <c r="BA119" s="129"/>
      <c r="BB119" s="129"/>
      <c r="BC119" s="129"/>
      <c r="BD119" s="129"/>
      <c r="BE119" s="129"/>
      <c r="BF119" s="129"/>
      <c r="BG119" s="129"/>
      <c r="BH119" s="129"/>
      <c r="BI119" s="129"/>
      <c r="BJ119" s="129"/>
      <c r="BK119" s="129"/>
      <c r="BL119" s="129"/>
      <c r="BM119" s="129"/>
      <c r="BN119" s="129"/>
      <c r="BO119" s="129"/>
      <c r="BP119" s="129"/>
      <c r="BQ119" s="129"/>
      <c r="BR119" s="129"/>
      <c r="BS119" s="129"/>
      <c r="BT119" s="129"/>
      <c r="BU119" s="129"/>
      <c r="BV119" s="129"/>
      <c r="BW119" s="156"/>
      <c r="BX119" s="156"/>
      <c r="BY119" s="156"/>
      <c r="BZ119" s="156"/>
      <c r="CA119" s="156"/>
      <c r="CB119" s="156"/>
      <c r="CC119" s="156"/>
      <c r="CD119" s="156"/>
      <c r="CE119" s="156"/>
      <c r="CF119" s="156"/>
      <c r="CG119" s="156"/>
      <c r="CH119" s="156"/>
      <c r="CI119" s="156"/>
    </row>
    <row r="120" spans="1:87">
      <c r="A120" s="128"/>
      <c r="B120" s="127"/>
      <c r="C120" s="127"/>
      <c r="D120" s="127"/>
      <c r="E120" s="125"/>
      <c r="J120" s="124"/>
      <c r="K120" s="124"/>
      <c r="L120" s="124"/>
      <c r="M120" s="124"/>
      <c r="N120" s="124"/>
      <c r="O120" s="124"/>
      <c r="P120" s="124"/>
      <c r="Q120" s="124"/>
      <c r="R120" s="124"/>
      <c r="S120" s="124"/>
      <c r="T120" s="124"/>
      <c r="U120" s="156"/>
      <c r="V120" s="156"/>
      <c r="W120" s="156"/>
      <c r="X120" s="156"/>
      <c r="Y120" s="156"/>
      <c r="Z120" s="156"/>
      <c r="AA120" s="156"/>
      <c r="AB120" s="156"/>
      <c r="AC120" s="156"/>
      <c r="AD120" s="156"/>
      <c r="AE120" s="156"/>
      <c r="AF120" s="156"/>
      <c r="AG120" s="156"/>
      <c r="AH120" s="156"/>
      <c r="AI120" s="156"/>
      <c r="AJ120" s="156"/>
      <c r="AK120" s="156"/>
      <c r="AL120" s="156"/>
      <c r="AM120" s="156"/>
      <c r="AN120" s="156"/>
      <c r="AO120" s="156"/>
      <c r="AP120" s="129"/>
      <c r="AQ120" s="129"/>
      <c r="AR120" s="129"/>
      <c r="AS120" s="129"/>
      <c r="AT120" s="129"/>
      <c r="AU120" s="129"/>
      <c r="AV120" s="129"/>
      <c r="AW120" s="129"/>
      <c r="AX120" s="129"/>
      <c r="AY120" s="129"/>
      <c r="AZ120" s="129"/>
      <c r="BA120" s="129"/>
      <c r="BB120" s="129"/>
      <c r="BC120" s="129"/>
      <c r="BD120" s="129"/>
      <c r="BE120" s="129"/>
      <c r="BF120" s="129"/>
      <c r="BG120" s="129"/>
      <c r="BH120" s="129"/>
      <c r="BI120" s="129"/>
      <c r="BJ120" s="129"/>
      <c r="BK120" s="129"/>
      <c r="BL120" s="129"/>
      <c r="BM120" s="129"/>
      <c r="BN120" s="129"/>
      <c r="BO120" s="129"/>
      <c r="BP120" s="129"/>
      <c r="BQ120" s="129"/>
      <c r="BR120" s="129"/>
      <c r="BS120" s="129"/>
      <c r="BT120" s="129"/>
      <c r="BU120" s="129"/>
      <c r="BV120" s="129"/>
      <c r="BW120" s="156"/>
      <c r="BX120" s="156"/>
      <c r="BY120" s="156"/>
      <c r="BZ120" s="156"/>
      <c r="CA120" s="156"/>
      <c r="CB120" s="156"/>
      <c r="CC120" s="156"/>
      <c r="CD120" s="156"/>
      <c r="CE120" s="156"/>
      <c r="CF120" s="156"/>
      <c r="CG120" s="156"/>
      <c r="CH120" s="156"/>
      <c r="CI120" s="156"/>
    </row>
    <row r="121" spans="1:87">
      <c r="A121" s="128"/>
      <c r="B121" s="127"/>
      <c r="C121" s="127"/>
      <c r="D121" s="127"/>
      <c r="E121" s="125"/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  <c r="T121" s="124"/>
      <c r="U121" s="156"/>
      <c r="V121" s="156"/>
      <c r="W121" s="156"/>
      <c r="X121" s="156"/>
      <c r="Y121" s="156"/>
      <c r="Z121" s="156"/>
      <c r="AA121" s="156"/>
      <c r="AB121" s="156"/>
      <c r="AC121" s="156"/>
      <c r="AD121" s="156"/>
      <c r="AE121" s="156"/>
      <c r="AF121" s="156"/>
      <c r="AG121" s="156"/>
      <c r="AH121" s="156"/>
      <c r="AI121" s="156"/>
      <c r="AJ121" s="156"/>
      <c r="AK121" s="156"/>
      <c r="AL121" s="156"/>
      <c r="AM121" s="156"/>
      <c r="AN121" s="156"/>
      <c r="AO121" s="156"/>
      <c r="AP121" s="129"/>
      <c r="AQ121" s="129"/>
      <c r="AR121" s="129"/>
      <c r="AS121" s="129"/>
      <c r="AT121" s="129"/>
      <c r="AU121" s="129"/>
      <c r="AV121" s="129"/>
      <c r="AW121" s="129"/>
      <c r="AX121" s="129"/>
      <c r="AY121" s="129"/>
      <c r="AZ121" s="129"/>
      <c r="BA121" s="129"/>
      <c r="BB121" s="129"/>
      <c r="BC121" s="129"/>
      <c r="BD121" s="129"/>
      <c r="BE121" s="129"/>
      <c r="BF121" s="129"/>
      <c r="BG121" s="129"/>
      <c r="BH121" s="129"/>
      <c r="BI121" s="129"/>
      <c r="BJ121" s="129"/>
      <c r="BK121" s="129"/>
      <c r="BL121" s="129"/>
      <c r="BM121" s="129"/>
      <c r="BN121" s="129"/>
      <c r="BO121" s="129"/>
      <c r="BP121" s="129"/>
      <c r="BQ121" s="129"/>
      <c r="BR121" s="129"/>
      <c r="BS121" s="129"/>
      <c r="BT121" s="129"/>
      <c r="BU121" s="129"/>
      <c r="BV121" s="129"/>
      <c r="BW121" s="156"/>
      <c r="BX121" s="156"/>
      <c r="BY121" s="156"/>
      <c r="BZ121" s="156"/>
      <c r="CA121" s="156"/>
      <c r="CB121" s="156"/>
      <c r="CC121" s="156"/>
      <c r="CD121" s="156"/>
      <c r="CE121" s="156"/>
      <c r="CF121" s="156"/>
      <c r="CG121" s="156"/>
      <c r="CH121" s="156"/>
      <c r="CI121" s="156"/>
    </row>
    <row r="122" spans="1:87">
      <c r="A122" s="128"/>
      <c r="B122" s="127"/>
      <c r="C122" s="127"/>
      <c r="D122" s="127"/>
      <c r="E122" s="125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  <c r="T122" s="124"/>
      <c r="U122" s="156"/>
      <c r="V122" s="156"/>
      <c r="W122" s="156"/>
      <c r="X122" s="156"/>
      <c r="Y122" s="156"/>
      <c r="Z122" s="156"/>
      <c r="AA122" s="156"/>
      <c r="AB122" s="156"/>
      <c r="AC122" s="156"/>
      <c r="AD122" s="156"/>
      <c r="AE122" s="156"/>
      <c r="AF122" s="156"/>
      <c r="AG122" s="156"/>
      <c r="AH122" s="156"/>
      <c r="AI122" s="156"/>
      <c r="AJ122" s="156"/>
      <c r="AK122" s="156"/>
      <c r="AL122" s="156"/>
      <c r="AM122" s="156"/>
      <c r="AN122" s="156"/>
      <c r="AO122" s="156"/>
      <c r="AP122" s="129"/>
      <c r="AQ122" s="129"/>
      <c r="AR122" s="129"/>
      <c r="AS122" s="129"/>
      <c r="AT122" s="129"/>
      <c r="AU122" s="129"/>
      <c r="AV122" s="129"/>
      <c r="AW122" s="129"/>
      <c r="AX122" s="129"/>
      <c r="AY122" s="129"/>
      <c r="AZ122" s="129"/>
      <c r="BA122" s="129"/>
      <c r="BB122" s="129"/>
      <c r="BC122" s="129"/>
      <c r="BD122" s="129"/>
      <c r="BE122" s="129"/>
      <c r="BF122" s="129"/>
      <c r="BG122" s="129"/>
      <c r="BH122" s="129"/>
      <c r="BI122" s="129"/>
      <c r="BJ122" s="129"/>
      <c r="BK122" s="129"/>
      <c r="BL122" s="129"/>
      <c r="BM122" s="129"/>
      <c r="BN122" s="129"/>
      <c r="BO122" s="129"/>
      <c r="BP122" s="129"/>
      <c r="BQ122" s="129"/>
      <c r="BR122" s="129"/>
      <c r="BS122" s="129"/>
      <c r="BT122" s="129"/>
      <c r="BU122" s="129"/>
      <c r="BV122" s="129"/>
      <c r="BW122" s="156"/>
      <c r="BX122" s="156"/>
      <c r="BY122" s="156"/>
      <c r="BZ122" s="156"/>
      <c r="CA122" s="156"/>
      <c r="CB122" s="156"/>
      <c r="CC122" s="156"/>
      <c r="CD122" s="156"/>
      <c r="CE122" s="156"/>
      <c r="CF122" s="156"/>
      <c r="CG122" s="156"/>
      <c r="CH122" s="156"/>
      <c r="CI122" s="156"/>
    </row>
    <row r="123" spans="1:87">
      <c r="A123" s="128"/>
      <c r="B123" s="127"/>
      <c r="C123" s="127"/>
      <c r="D123" s="127"/>
      <c r="E123" s="125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  <c r="T123" s="124"/>
      <c r="U123" s="156"/>
      <c r="V123" s="156"/>
      <c r="W123" s="156"/>
      <c r="X123" s="156"/>
      <c r="Y123" s="156"/>
      <c r="Z123" s="156"/>
      <c r="AA123" s="156"/>
      <c r="AB123" s="156"/>
      <c r="AC123" s="156"/>
      <c r="AD123" s="156"/>
      <c r="AE123" s="156"/>
      <c r="AF123" s="156"/>
      <c r="AG123" s="156"/>
      <c r="AH123" s="156"/>
      <c r="AI123" s="156"/>
      <c r="AJ123" s="156"/>
      <c r="AK123" s="156"/>
      <c r="AL123" s="156"/>
      <c r="AM123" s="156"/>
      <c r="AN123" s="156"/>
      <c r="AO123" s="156"/>
      <c r="AP123" s="129"/>
      <c r="AQ123" s="129"/>
      <c r="AR123" s="129"/>
      <c r="AS123" s="129"/>
      <c r="AT123" s="129"/>
      <c r="AU123" s="129"/>
      <c r="AV123" s="129"/>
      <c r="AW123" s="129"/>
      <c r="AX123" s="129"/>
      <c r="AY123" s="129"/>
      <c r="AZ123" s="129"/>
      <c r="BA123" s="129"/>
      <c r="BB123" s="129"/>
      <c r="BC123" s="129"/>
      <c r="BD123" s="129"/>
      <c r="BE123" s="129"/>
      <c r="BF123" s="129"/>
      <c r="BG123" s="129"/>
      <c r="BH123" s="129"/>
      <c r="BI123" s="129"/>
      <c r="BJ123" s="129"/>
      <c r="BK123" s="129"/>
      <c r="BL123" s="129"/>
      <c r="BM123" s="129"/>
      <c r="BN123" s="129"/>
      <c r="BO123" s="129"/>
      <c r="BP123" s="129"/>
      <c r="BQ123" s="129"/>
      <c r="BR123" s="129"/>
      <c r="BS123" s="129"/>
      <c r="BT123" s="129"/>
      <c r="BU123" s="129"/>
      <c r="BV123" s="129"/>
      <c r="BW123" s="156"/>
      <c r="BX123" s="156"/>
      <c r="BY123" s="156"/>
      <c r="BZ123" s="156"/>
      <c r="CA123" s="156"/>
      <c r="CB123" s="156"/>
      <c r="CC123" s="156"/>
      <c r="CD123" s="156"/>
      <c r="CE123" s="156"/>
      <c r="CF123" s="156"/>
      <c r="CG123" s="156"/>
      <c r="CH123" s="156"/>
      <c r="CI123" s="156"/>
    </row>
    <row r="124" spans="1:87">
      <c r="A124" s="128"/>
      <c r="B124" s="127"/>
      <c r="C124" s="127"/>
      <c r="D124" s="127"/>
      <c r="E124" s="125"/>
      <c r="J124" s="124"/>
      <c r="K124" s="124"/>
      <c r="L124" s="124"/>
      <c r="M124" s="124"/>
      <c r="N124" s="124"/>
      <c r="O124" s="124"/>
      <c r="P124" s="124"/>
      <c r="Q124" s="124"/>
      <c r="R124" s="124"/>
      <c r="S124" s="124"/>
      <c r="T124" s="124"/>
      <c r="U124" s="156"/>
      <c r="V124" s="156"/>
      <c r="W124" s="156"/>
      <c r="X124" s="156"/>
      <c r="Y124" s="156"/>
      <c r="Z124" s="156"/>
      <c r="AA124" s="156"/>
      <c r="AB124" s="156"/>
      <c r="AC124" s="156"/>
      <c r="AD124" s="156"/>
      <c r="AE124" s="156"/>
      <c r="AF124" s="156"/>
      <c r="AG124" s="156"/>
      <c r="AH124" s="156"/>
      <c r="AI124" s="156"/>
      <c r="AJ124" s="156"/>
      <c r="AK124" s="156"/>
      <c r="AL124" s="156"/>
      <c r="AM124" s="156"/>
      <c r="AN124" s="156"/>
      <c r="AO124" s="156"/>
      <c r="AP124" s="129"/>
      <c r="AQ124" s="129"/>
      <c r="AR124" s="129"/>
      <c r="AS124" s="129"/>
      <c r="AT124" s="129"/>
      <c r="AU124" s="129"/>
      <c r="AV124" s="129"/>
      <c r="AW124" s="129"/>
      <c r="AX124" s="129"/>
      <c r="AY124" s="129"/>
      <c r="AZ124" s="129"/>
      <c r="BA124" s="129"/>
      <c r="BB124" s="129"/>
      <c r="BC124" s="129"/>
      <c r="BD124" s="129"/>
      <c r="BE124" s="129"/>
      <c r="BF124" s="129"/>
      <c r="BG124" s="129"/>
      <c r="BH124" s="129"/>
      <c r="BI124" s="129"/>
      <c r="BJ124" s="129"/>
      <c r="BK124" s="129"/>
      <c r="BL124" s="129"/>
      <c r="BM124" s="129"/>
      <c r="BN124" s="129"/>
      <c r="BO124" s="129"/>
      <c r="BP124" s="129"/>
      <c r="BQ124" s="129"/>
      <c r="BR124" s="129"/>
      <c r="BS124" s="129"/>
      <c r="BT124" s="129"/>
      <c r="BU124" s="129"/>
      <c r="BV124" s="129"/>
      <c r="BW124" s="156"/>
      <c r="BX124" s="156"/>
      <c r="BY124" s="156"/>
      <c r="BZ124" s="156"/>
      <c r="CA124" s="156"/>
      <c r="CB124" s="156"/>
      <c r="CC124" s="156"/>
      <c r="CD124" s="156"/>
      <c r="CE124" s="156"/>
      <c r="CF124" s="156"/>
      <c r="CG124" s="156"/>
      <c r="CH124" s="156"/>
      <c r="CI124" s="156"/>
    </row>
    <row r="125" spans="1:87">
      <c r="A125" s="128"/>
      <c r="B125" s="127"/>
      <c r="C125" s="127"/>
      <c r="D125" s="127"/>
      <c r="E125" s="125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  <c r="T125" s="124"/>
      <c r="U125" s="156"/>
      <c r="V125" s="156"/>
      <c r="W125" s="156"/>
      <c r="X125" s="156"/>
      <c r="Y125" s="156"/>
      <c r="Z125" s="156"/>
      <c r="AA125" s="156"/>
      <c r="AB125" s="156"/>
      <c r="AC125" s="156"/>
      <c r="AD125" s="156"/>
      <c r="AE125" s="156"/>
      <c r="AF125" s="156"/>
      <c r="AG125" s="156"/>
      <c r="AH125" s="156"/>
      <c r="AI125" s="156"/>
      <c r="AJ125" s="156"/>
      <c r="AK125" s="156"/>
      <c r="AL125" s="156"/>
      <c r="AM125" s="156"/>
      <c r="AN125" s="156"/>
      <c r="AO125" s="156"/>
      <c r="AP125" s="129"/>
      <c r="AQ125" s="129"/>
      <c r="AR125" s="129"/>
      <c r="AS125" s="129"/>
      <c r="AT125" s="129"/>
      <c r="AU125" s="129"/>
      <c r="AV125" s="129"/>
      <c r="AW125" s="129"/>
      <c r="AX125" s="129"/>
      <c r="AY125" s="129"/>
      <c r="AZ125" s="129"/>
      <c r="BA125" s="129"/>
      <c r="BB125" s="129"/>
      <c r="BC125" s="129"/>
      <c r="BD125" s="129"/>
      <c r="BE125" s="129"/>
      <c r="BF125" s="129"/>
      <c r="BG125" s="129"/>
      <c r="BH125" s="129"/>
      <c r="BI125" s="129"/>
      <c r="BJ125" s="129"/>
      <c r="BK125" s="129"/>
      <c r="BL125" s="129"/>
      <c r="BM125" s="129"/>
      <c r="BN125" s="129"/>
      <c r="BO125" s="129"/>
      <c r="BP125" s="129"/>
      <c r="BQ125" s="129"/>
      <c r="BR125" s="129"/>
      <c r="BS125" s="129"/>
      <c r="BT125" s="129"/>
      <c r="BU125" s="129"/>
      <c r="BV125" s="129"/>
      <c r="BW125" s="156"/>
      <c r="BX125" s="156"/>
      <c r="BY125" s="156"/>
      <c r="BZ125" s="156"/>
      <c r="CA125" s="156"/>
      <c r="CB125" s="156"/>
      <c r="CC125" s="156"/>
      <c r="CD125" s="156"/>
      <c r="CE125" s="156"/>
      <c r="CF125" s="156"/>
      <c r="CG125" s="156"/>
      <c r="CH125" s="156"/>
      <c r="CI125" s="156"/>
    </row>
    <row r="126" spans="1:87">
      <c r="A126" s="128"/>
      <c r="B126" s="127"/>
      <c r="C126" s="127"/>
      <c r="D126" s="127"/>
      <c r="E126" s="125"/>
      <c r="J126" s="124"/>
      <c r="K126" s="124"/>
      <c r="L126" s="124"/>
      <c r="M126" s="124"/>
      <c r="N126" s="124"/>
      <c r="O126" s="124"/>
      <c r="P126" s="124"/>
      <c r="Q126" s="124"/>
      <c r="R126" s="124"/>
      <c r="S126" s="124"/>
      <c r="T126" s="124"/>
      <c r="U126" s="156"/>
      <c r="V126" s="156"/>
      <c r="W126" s="156"/>
      <c r="X126" s="156"/>
      <c r="Y126" s="156"/>
      <c r="Z126" s="156"/>
      <c r="AA126" s="156"/>
      <c r="AB126" s="156"/>
      <c r="AC126" s="156"/>
      <c r="AD126" s="156"/>
      <c r="AE126" s="156"/>
      <c r="AF126" s="156"/>
      <c r="AG126" s="156"/>
      <c r="AH126" s="156"/>
      <c r="AI126" s="156"/>
      <c r="AJ126" s="156"/>
      <c r="AK126" s="156"/>
      <c r="AL126" s="156"/>
      <c r="AM126" s="156"/>
      <c r="AN126" s="156"/>
      <c r="AO126" s="156"/>
      <c r="AP126" s="129"/>
      <c r="AQ126" s="129"/>
      <c r="AR126" s="129"/>
      <c r="AS126" s="129"/>
      <c r="AT126" s="129"/>
      <c r="AU126" s="129"/>
      <c r="AV126" s="129"/>
      <c r="AW126" s="129"/>
      <c r="AX126" s="129"/>
      <c r="AY126" s="129"/>
      <c r="AZ126" s="129"/>
      <c r="BA126" s="129"/>
      <c r="BB126" s="129"/>
      <c r="BC126" s="129"/>
      <c r="BD126" s="129"/>
      <c r="BE126" s="129"/>
      <c r="BF126" s="129"/>
      <c r="BG126" s="129"/>
      <c r="BH126" s="129"/>
      <c r="BI126" s="129"/>
      <c r="BJ126" s="129"/>
      <c r="BK126" s="129"/>
      <c r="BL126" s="129"/>
      <c r="BM126" s="129"/>
      <c r="BN126" s="129"/>
      <c r="BO126" s="129"/>
      <c r="BP126" s="129"/>
      <c r="BQ126" s="129"/>
      <c r="BR126" s="129"/>
      <c r="BS126" s="129"/>
      <c r="BT126" s="129"/>
      <c r="BU126" s="129"/>
      <c r="BV126" s="129"/>
      <c r="BW126" s="156"/>
      <c r="BX126" s="156"/>
      <c r="BY126" s="156"/>
      <c r="BZ126" s="156"/>
      <c r="CA126" s="156"/>
      <c r="CB126" s="156"/>
      <c r="CC126" s="156"/>
      <c r="CD126" s="156"/>
      <c r="CE126" s="156"/>
      <c r="CF126" s="156"/>
      <c r="CG126" s="156"/>
      <c r="CH126" s="156"/>
      <c r="CI126" s="156"/>
    </row>
    <row r="127" spans="1:87">
      <c r="A127" s="128"/>
      <c r="B127" s="127"/>
      <c r="C127" s="127"/>
      <c r="D127" s="127"/>
      <c r="E127" s="125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  <c r="T127" s="124"/>
      <c r="U127" s="156"/>
      <c r="V127" s="156"/>
      <c r="W127" s="156"/>
      <c r="X127" s="156"/>
      <c r="Y127" s="156"/>
      <c r="Z127" s="156"/>
      <c r="AA127" s="156"/>
      <c r="AB127" s="156"/>
      <c r="AC127" s="156"/>
      <c r="AD127" s="156"/>
      <c r="AE127" s="156"/>
      <c r="AF127" s="156"/>
      <c r="AG127" s="156"/>
      <c r="AH127" s="156"/>
      <c r="AI127" s="156"/>
      <c r="AJ127" s="156"/>
      <c r="AK127" s="156"/>
      <c r="AL127" s="156"/>
      <c r="AM127" s="156"/>
      <c r="AN127" s="156"/>
      <c r="AO127" s="156"/>
      <c r="AP127" s="129"/>
      <c r="AQ127" s="129"/>
      <c r="AR127" s="129"/>
      <c r="AS127" s="129"/>
      <c r="AT127" s="129"/>
      <c r="AU127" s="129"/>
      <c r="AV127" s="129"/>
      <c r="AW127" s="129"/>
      <c r="AX127" s="129"/>
      <c r="AY127" s="129"/>
      <c r="AZ127" s="129"/>
      <c r="BA127" s="129"/>
      <c r="BB127" s="129"/>
      <c r="BC127" s="129"/>
      <c r="BD127" s="129"/>
      <c r="BE127" s="129"/>
      <c r="BF127" s="129"/>
      <c r="BG127" s="129"/>
      <c r="BH127" s="129"/>
      <c r="BI127" s="129"/>
      <c r="BJ127" s="129"/>
      <c r="BK127" s="129"/>
      <c r="BL127" s="129"/>
      <c r="BM127" s="129"/>
      <c r="BN127" s="129"/>
      <c r="BO127" s="129"/>
      <c r="BP127" s="129"/>
      <c r="BQ127" s="129"/>
      <c r="BR127" s="129"/>
      <c r="BS127" s="129"/>
      <c r="BT127" s="129"/>
      <c r="BU127" s="129"/>
      <c r="BV127" s="129"/>
      <c r="BW127" s="156"/>
      <c r="BX127" s="156"/>
      <c r="BY127" s="156"/>
      <c r="BZ127" s="156"/>
      <c r="CA127" s="156"/>
      <c r="CB127" s="156"/>
      <c r="CC127" s="156"/>
      <c r="CD127" s="156"/>
      <c r="CE127" s="156"/>
      <c r="CF127" s="156"/>
      <c r="CG127" s="156"/>
      <c r="CH127" s="156"/>
      <c r="CI127" s="156"/>
    </row>
    <row r="128" spans="1:87">
      <c r="A128" s="128"/>
      <c r="B128" s="127"/>
      <c r="C128" s="127"/>
      <c r="D128" s="127"/>
      <c r="E128" s="125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56"/>
      <c r="V128" s="156"/>
      <c r="W128" s="156"/>
      <c r="X128" s="156"/>
      <c r="Y128" s="156"/>
      <c r="Z128" s="156"/>
      <c r="AA128" s="156"/>
      <c r="AB128" s="156"/>
      <c r="AC128" s="156"/>
      <c r="AD128" s="156"/>
      <c r="AE128" s="156"/>
      <c r="AF128" s="156"/>
      <c r="AG128" s="156"/>
      <c r="AH128" s="156"/>
      <c r="AI128" s="156"/>
      <c r="AJ128" s="156"/>
      <c r="AK128" s="156"/>
      <c r="AL128" s="156"/>
      <c r="AM128" s="156"/>
      <c r="AN128" s="156"/>
      <c r="AO128" s="156"/>
      <c r="AP128" s="129"/>
      <c r="AQ128" s="129"/>
      <c r="AR128" s="129"/>
      <c r="AS128" s="129"/>
      <c r="AT128" s="129"/>
      <c r="AU128" s="129"/>
      <c r="AV128" s="129"/>
      <c r="AW128" s="129"/>
      <c r="AX128" s="129"/>
      <c r="AY128" s="129"/>
      <c r="AZ128" s="129"/>
      <c r="BA128" s="129"/>
      <c r="BB128" s="129"/>
      <c r="BC128" s="129"/>
      <c r="BD128" s="129"/>
      <c r="BE128" s="129"/>
      <c r="BF128" s="129"/>
      <c r="BG128" s="129"/>
      <c r="BH128" s="129"/>
      <c r="BI128" s="129"/>
      <c r="BJ128" s="129"/>
      <c r="BK128" s="129"/>
      <c r="BL128" s="129"/>
      <c r="BM128" s="129"/>
      <c r="BN128" s="129"/>
      <c r="BO128" s="129"/>
      <c r="BP128" s="129"/>
      <c r="BQ128" s="129"/>
      <c r="BR128" s="129"/>
      <c r="BS128" s="129"/>
      <c r="BT128" s="129"/>
      <c r="BU128" s="129"/>
      <c r="BV128" s="129"/>
      <c r="BW128" s="156"/>
      <c r="BX128" s="156"/>
      <c r="BY128" s="156"/>
      <c r="BZ128" s="156"/>
      <c r="CA128" s="156"/>
      <c r="CB128" s="156"/>
      <c r="CC128" s="156"/>
      <c r="CD128" s="156"/>
      <c r="CE128" s="156"/>
      <c r="CF128" s="156"/>
      <c r="CG128" s="156"/>
      <c r="CH128" s="156"/>
      <c r="CI128" s="156"/>
    </row>
    <row r="129" spans="1:87">
      <c r="A129" s="128"/>
      <c r="B129" s="127"/>
      <c r="C129" s="127"/>
      <c r="D129" s="127"/>
      <c r="E129" s="125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  <c r="T129" s="124"/>
      <c r="U129" s="156"/>
      <c r="V129" s="156"/>
      <c r="W129" s="156"/>
      <c r="X129" s="156"/>
      <c r="Y129" s="156"/>
      <c r="Z129" s="156"/>
      <c r="AA129" s="156"/>
      <c r="AB129" s="156"/>
      <c r="AC129" s="156"/>
      <c r="AD129" s="156"/>
      <c r="AE129" s="156"/>
      <c r="AF129" s="156"/>
      <c r="AG129" s="156"/>
      <c r="AH129" s="156"/>
      <c r="AI129" s="156"/>
      <c r="AJ129" s="156"/>
      <c r="AK129" s="156"/>
      <c r="AL129" s="156"/>
      <c r="AM129" s="156"/>
      <c r="AN129" s="156"/>
      <c r="AO129" s="156"/>
      <c r="AP129" s="129"/>
      <c r="AQ129" s="129"/>
      <c r="AR129" s="129"/>
      <c r="AS129" s="129"/>
      <c r="AT129" s="129"/>
      <c r="AU129" s="129"/>
      <c r="AV129" s="129"/>
      <c r="AW129" s="129"/>
      <c r="AX129" s="129"/>
      <c r="AY129" s="129"/>
      <c r="AZ129" s="129"/>
      <c r="BA129" s="129"/>
      <c r="BB129" s="129"/>
      <c r="BC129" s="129"/>
      <c r="BD129" s="129"/>
      <c r="BE129" s="129"/>
      <c r="BF129" s="129"/>
      <c r="BG129" s="129"/>
      <c r="BH129" s="129"/>
      <c r="BI129" s="129"/>
      <c r="BJ129" s="129"/>
      <c r="BK129" s="129"/>
      <c r="BL129" s="129"/>
      <c r="BM129" s="129"/>
      <c r="BN129" s="129"/>
      <c r="BO129" s="129"/>
      <c r="BP129" s="129"/>
      <c r="BQ129" s="129"/>
      <c r="BR129" s="129"/>
      <c r="BS129" s="129"/>
      <c r="BT129" s="129"/>
      <c r="BU129" s="129"/>
      <c r="BV129" s="129"/>
      <c r="BW129" s="156"/>
      <c r="BX129" s="156"/>
      <c r="BY129" s="156"/>
      <c r="BZ129" s="156"/>
      <c r="CA129" s="156"/>
      <c r="CB129" s="156"/>
      <c r="CC129" s="156"/>
      <c r="CD129" s="156"/>
      <c r="CE129" s="156"/>
      <c r="CF129" s="156"/>
      <c r="CG129" s="156"/>
      <c r="CH129" s="156"/>
      <c r="CI129" s="156"/>
    </row>
    <row r="130" spans="1:87">
      <c r="A130" s="128"/>
      <c r="B130" s="127"/>
      <c r="C130" s="127"/>
      <c r="D130" s="127"/>
      <c r="E130" s="125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  <c r="T130" s="124"/>
      <c r="U130" s="156"/>
      <c r="V130" s="156"/>
      <c r="W130" s="156"/>
      <c r="X130" s="156"/>
      <c r="Y130" s="156"/>
      <c r="Z130" s="156"/>
      <c r="AA130" s="156"/>
      <c r="AB130" s="156"/>
      <c r="AC130" s="156"/>
      <c r="AD130" s="156"/>
      <c r="AE130" s="156"/>
      <c r="AF130" s="156"/>
      <c r="AG130" s="156"/>
      <c r="AH130" s="156"/>
      <c r="AI130" s="156"/>
      <c r="AJ130" s="156"/>
      <c r="AK130" s="156"/>
      <c r="AL130" s="156"/>
      <c r="AM130" s="156"/>
      <c r="AN130" s="156"/>
      <c r="AO130" s="156"/>
      <c r="AP130" s="129"/>
      <c r="AQ130" s="129"/>
      <c r="AR130" s="129"/>
      <c r="AS130" s="129"/>
      <c r="AT130" s="129"/>
      <c r="AU130" s="129"/>
      <c r="AV130" s="129"/>
      <c r="AW130" s="129"/>
      <c r="AX130" s="129"/>
      <c r="AY130" s="129"/>
      <c r="AZ130" s="129"/>
      <c r="BA130" s="129"/>
      <c r="BB130" s="129"/>
      <c r="BC130" s="129"/>
      <c r="BD130" s="129"/>
      <c r="BE130" s="129"/>
      <c r="BF130" s="129"/>
      <c r="BG130" s="129"/>
      <c r="BH130" s="129"/>
      <c r="BI130" s="129"/>
      <c r="BJ130" s="129"/>
      <c r="BK130" s="129"/>
      <c r="BL130" s="129"/>
      <c r="BM130" s="129"/>
      <c r="BN130" s="129"/>
      <c r="BO130" s="129"/>
      <c r="BP130" s="129"/>
      <c r="BQ130" s="129"/>
      <c r="BR130" s="129"/>
      <c r="BS130" s="129"/>
      <c r="BT130" s="129"/>
      <c r="BU130" s="129"/>
      <c r="BV130" s="129"/>
      <c r="BW130" s="156"/>
      <c r="BX130" s="156"/>
      <c r="BY130" s="156"/>
      <c r="BZ130" s="156"/>
      <c r="CA130" s="156"/>
      <c r="CB130" s="156"/>
      <c r="CC130" s="156"/>
      <c r="CD130" s="156"/>
      <c r="CE130" s="156"/>
      <c r="CF130" s="156"/>
      <c r="CG130" s="156"/>
      <c r="CH130" s="156"/>
      <c r="CI130" s="156"/>
    </row>
    <row r="131" spans="1:87">
      <c r="A131" s="128"/>
      <c r="B131" s="127"/>
      <c r="C131" s="127"/>
      <c r="D131" s="127"/>
      <c r="E131" s="125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  <c r="T131" s="124"/>
      <c r="U131" s="156"/>
      <c r="V131" s="156"/>
      <c r="W131" s="156"/>
      <c r="X131" s="156"/>
      <c r="Y131" s="156"/>
      <c r="Z131" s="156"/>
      <c r="AA131" s="156"/>
      <c r="AB131" s="156"/>
      <c r="AC131" s="156"/>
      <c r="AD131" s="156"/>
      <c r="AE131" s="156"/>
      <c r="AF131" s="156"/>
      <c r="AG131" s="156"/>
      <c r="AH131" s="156"/>
      <c r="AI131" s="156"/>
      <c r="AJ131" s="156"/>
      <c r="AK131" s="156"/>
      <c r="AL131" s="156"/>
      <c r="AM131" s="156"/>
      <c r="AN131" s="156"/>
      <c r="AO131" s="156"/>
      <c r="AP131" s="129"/>
      <c r="AQ131" s="129"/>
      <c r="AR131" s="129"/>
      <c r="AS131" s="129"/>
      <c r="AT131" s="129"/>
      <c r="AU131" s="129"/>
      <c r="AV131" s="129"/>
      <c r="AW131" s="129"/>
      <c r="AX131" s="129"/>
      <c r="AY131" s="129"/>
      <c r="AZ131" s="129"/>
      <c r="BA131" s="129"/>
      <c r="BB131" s="129"/>
      <c r="BC131" s="129"/>
      <c r="BD131" s="129"/>
      <c r="BE131" s="129"/>
      <c r="BF131" s="129"/>
      <c r="BG131" s="129"/>
      <c r="BH131" s="129"/>
      <c r="BI131" s="129"/>
      <c r="BJ131" s="129"/>
      <c r="BK131" s="129"/>
      <c r="BL131" s="129"/>
      <c r="BM131" s="129"/>
      <c r="BN131" s="129"/>
      <c r="BO131" s="129"/>
      <c r="BP131" s="129"/>
      <c r="BQ131" s="129"/>
      <c r="BR131" s="129"/>
      <c r="BS131" s="129"/>
      <c r="BT131" s="129"/>
      <c r="BU131" s="129"/>
      <c r="BV131" s="129"/>
      <c r="BW131" s="156"/>
      <c r="BX131" s="156"/>
      <c r="BY131" s="156"/>
      <c r="BZ131" s="156"/>
      <c r="CA131" s="156"/>
      <c r="CB131" s="156"/>
      <c r="CC131" s="156"/>
      <c r="CD131" s="156"/>
      <c r="CE131" s="156"/>
      <c r="CF131" s="156"/>
      <c r="CG131" s="156"/>
      <c r="CH131" s="156"/>
      <c r="CI131" s="156"/>
    </row>
    <row r="132" spans="1:87">
      <c r="A132" s="128"/>
      <c r="B132" s="127"/>
      <c r="C132" s="127"/>
      <c r="D132" s="127"/>
      <c r="E132" s="125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  <c r="T132" s="124"/>
      <c r="U132" s="156"/>
      <c r="V132" s="156"/>
      <c r="W132" s="156"/>
      <c r="X132" s="156"/>
      <c r="Y132" s="156"/>
      <c r="Z132" s="156"/>
      <c r="AA132" s="156"/>
      <c r="AB132" s="156"/>
      <c r="AC132" s="156"/>
      <c r="AD132" s="156"/>
      <c r="AE132" s="156"/>
      <c r="AF132" s="156"/>
      <c r="AG132" s="156"/>
      <c r="AH132" s="156"/>
      <c r="AI132" s="156"/>
      <c r="AJ132" s="156"/>
      <c r="AK132" s="156"/>
      <c r="AL132" s="156"/>
      <c r="AM132" s="156"/>
      <c r="AN132" s="156"/>
      <c r="AO132" s="156"/>
      <c r="AP132" s="129"/>
      <c r="AQ132" s="129"/>
      <c r="AR132" s="129"/>
      <c r="AS132" s="129"/>
      <c r="AT132" s="129"/>
      <c r="AU132" s="129"/>
      <c r="AV132" s="129"/>
      <c r="AW132" s="129"/>
      <c r="AX132" s="129"/>
      <c r="AY132" s="129"/>
      <c r="AZ132" s="129"/>
      <c r="BA132" s="129"/>
      <c r="BB132" s="129"/>
      <c r="BC132" s="129"/>
      <c r="BD132" s="129"/>
      <c r="BE132" s="129"/>
      <c r="BF132" s="129"/>
      <c r="BG132" s="129"/>
      <c r="BH132" s="129"/>
      <c r="BI132" s="129"/>
      <c r="BJ132" s="129"/>
      <c r="BK132" s="129"/>
      <c r="BL132" s="129"/>
      <c r="BM132" s="129"/>
      <c r="BN132" s="129"/>
      <c r="BO132" s="129"/>
      <c r="BP132" s="129"/>
      <c r="BQ132" s="129"/>
      <c r="BR132" s="129"/>
      <c r="BS132" s="129"/>
      <c r="BT132" s="129"/>
      <c r="BU132" s="129"/>
      <c r="BV132" s="129"/>
      <c r="BW132" s="156"/>
      <c r="BX132" s="156"/>
      <c r="BY132" s="156"/>
      <c r="BZ132" s="156"/>
      <c r="CA132" s="156"/>
      <c r="CB132" s="156"/>
      <c r="CC132" s="156"/>
      <c r="CD132" s="156"/>
      <c r="CE132" s="156"/>
      <c r="CF132" s="156"/>
      <c r="CG132" s="156"/>
      <c r="CH132" s="156"/>
      <c r="CI132" s="156"/>
    </row>
    <row r="133" spans="1:87">
      <c r="A133" s="128"/>
      <c r="B133" s="127"/>
      <c r="C133" s="127"/>
      <c r="D133" s="127"/>
      <c r="E133" s="125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  <c r="T133" s="124"/>
      <c r="U133" s="156"/>
      <c r="V133" s="156"/>
      <c r="W133" s="156"/>
      <c r="X133" s="156"/>
      <c r="Y133" s="156"/>
      <c r="Z133" s="156"/>
      <c r="AA133" s="156"/>
      <c r="AB133" s="156"/>
      <c r="AC133" s="156"/>
      <c r="AD133" s="156"/>
      <c r="AE133" s="156"/>
      <c r="AF133" s="156"/>
      <c r="AG133" s="156"/>
      <c r="AH133" s="156"/>
      <c r="AI133" s="156"/>
      <c r="AJ133" s="156"/>
      <c r="AK133" s="156"/>
      <c r="AL133" s="156"/>
      <c r="AM133" s="156"/>
      <c r="AN133" s="156"/>
      <c r="AO133" s="156"/>
      <c r="AP133" s="129"/>
      <c r="AQ133" s="129"/>
      <c r="AR133" s="129"/>
      <c r="AS133" s="129"/>
      <c r="AT133" s="129"/>
      <c r="AU133" s="129"/>
      <c r="AV133" s="129"/>
      <c r="AW133" s="129"/>
      <c r="AX133" s="129"/>
      <c r="AY133" s="129"/>
      <c r="AZ133" s="129"/>
      <c r="BA133" s="129"/>
      <c r="BB133" s="129"/>
      <c r="BC133" s="129"/>
      <c r="BD133" s="129"/>
      <c r="BE133" s="129"/>
      <c r="BF133" s="129"/>
      <c r="BG133" s="129"/>
      <c r="BH133" s="129"/>
      <c r="BI133" s="129"/>
      <c r="BJ133" s="129"/>
      <c r="BK133" s="129"/>
      <c r="BL133" s="129"/>
      <c r="BM133" s="129"/>
      <c r="BN133" s="129"/>
      <c r="BO133" s="129"/>
      <c r="BP133" s="129"/>
      <c r="BQ133" s="129"/>
      <c r="BR133" s="129"/>
      <c r="BS133" s="129"/>
      <c r="BT133" s="129"/>
      <c r="BU133" s="129"/>
      <c r="BV133" s="129"/>
      <c r="BW133" s="156"/>
      <c r="BX133" s="156"/>
      <c r="BY133" s="156"/>
      <c r="BZ133" s="156"/>
      <c r="CA133" s="156"/>
      <c r="CB133" s="156"/>
      <c r="CC133" s="156"/>
      <c r="CD133" s="156"/>
      <c r="CE133" s="156"/>
      <c r="CF133" s="156"/>
      <c r="CG133" s="156"/>
      <c r="CH133" s="156"/>
      <c r="CI133" s="156"/>
    </row>
    <row r="134" spans="1:87">
      <c r="A134" s="128"/>
      <c r="B134" s="127"/>
      <c r="C134" s="127"/>
      <c r="D134" s="127"/>
      <c r="E134" s="125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  <c r="T134" s="124"/>
      <c r="U134" s="156"/>
      <c r="V134" s="156"/>
      <c r="W134" s="156"/>
      <c r="X134" s="156"/>
      <c r="Y134" s="156"/>
      <c r="Z134" s="156"/>
      <c r="AA134" s="156"/>
      <c r="AB134" s="156"/>
      <c r="AC134" s="156"/>
      <c r="AD134" s="156"/>
      <c r="AE134" s="156"/>
      <c r="AF134" s="156"/>
      <c r="AG134" s="156"/>
      <c r="AH134" s="156"/>
      <c r="AI134" s="156"/>
      <c r="AJ134" s="156"/>
      <c r="AK134" s="156"/>
      <c r="AL134" s="156"/>
      <c r="AM134" s="156"/>
      <c r="AN134" s="156"/>
      <c r="AO134" s="156"/>
      <c r="AP134" s="129"/>
      <c r="AQ134" s="129"/>
      <c r="AR134" s="129"/>
      <c r="AS134" s="129"/>
      <c r="AT134" s="129"/>
      <c r="AU134" s="129"/>
      <c r="AV134" s="129"/>
      <c r="AW134" s="129"/>
      <c r="AX134" s="129"/>
      <c r="AY134" s="129"/>
      <c r="AZ134" s="129"/>
      <c r="BA134" s="129"/>
      <c r="BB134" s="129"/>
      <c r="BC134" s="129"/>
      <c r="BD134" s="129"/>
      <c r="BE134" s="129"/>
      <c r="BF134" s="129"/>
      <c r="BG134" s="129"/>
      <c r="BH134" s="129"/>
      <c r="BI134" s="129"/>
      <c r="BJ134" s="129"/>
      <c r="BK134" s="129"/>
      <c r="BL134" s="129"/>
      <c r="BM134" s="129"/>
      <c r="BN134" s="129"/>
      <c r="BO134" s="129"/>
      <c r="BP134" s="129"/>
      <c r="BQ134" s="129"/>
      <c r="BR134" s="129"/>
      <c r="BS134" s="129"/>
      <c r="BT134" s="129"/>
      <c r="BU134" s="129"/>
      <c r="BV134" s="129"/>
      <c r="BW134" s="156"/>
      <c r="BX134" s="156"/>
      <c r="BY134" s="156"/>
      <c r="BZ134" s="156"/>
      <c r="CA134" s="156"/>
      <c r="CB134" s="156"/>
      <c r="CC134" s="156"/>
      <c r="CD134" s="156"/>
      <c r="CE134" s="156"/>
      <c r="CF134" s="156"/>
      <c r="CG134" s="156"/>
      <c r="CH134" s="156"/>
      <c r="CI134" s="156"/>
    </row>
    <row r="135" spans="1:87">
      <c r="A135" s="128"/>
      <c r="B135" s="127"/>
      <c r="C135" s="127"/>
      <c r="D135" s="127"/>
      <c r="E135" s="125"/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  <c r="T135" s="124"/>
      <c r="U135" s="156"/>
      <c r="V135" s="156"/>
      <c r="W135" s="156"/>
      <c r="X135" s="156"/>
      <c r="Y135" s="156"/>
      <c r="Z135" s="156"/>
      <c r="AA135" s="156"/>
      <c r="AB135" s="156"/>
      <c r="AC135" s="156"/>
      <c r="AD135" s="156"/>
      <c r="AE135" s="156"/>
      <c r="AF135" s="156"/>
      <c r="AG135" s="156"/>
      <c r="AH135" s="156"/>
      <c r="AI135" s="156"/>
      <c r="AJ135" s="156"/>
      <c r="AK135" s="156"/>
      <c r="AL135" s="156"/>
      <c r="AM135" s="156"/>
      <c r="AN135" s="156"/>
      <c r="AO135" s="156"/>
      <c r="AP135" s="129"/>
      <c r="AQ135" s="129"/>
      <c r="AR135" s="129"/>
      <c r="AS135" s="129"/>
      <c r="AT135" s="129"/>
      <c r="AU135" s="129"/>
      <c r="AV135" s="129"/>
      <c r="AW135" s="129"/>
      <c r="AX135" s="129"/>
      <c r="AY135" s="129"/>
      <c r="AZ135" s="129"/>
      <c r="BA135" s="129"/>
      <c r="BB135" s="129"/>
      <c r="BC135" s="129"/>
      <c r="BD135" s="129"/>
      <c r="BE135" s="129"/>
      <c r="BF135" s="129"/>
      <c r="BG135" s="129"/>
      <c r="BH135" s="129"/>
      <c r="BI135" s="129"/>
      <c r="BJ135" s="129"/>
      <c r="BK135" s="129"/>
      <c r="BL135" s="129"/>
      <c r="BM135" s="129"/>
      <c r="BN135" s="129"/>
      <c r="BO135" s="129"/>
      <c r="BP135" s="129"/>
      <c r="BQ135" s="129"/>
      <c r="BR135" s="129"/>
      <c r="BS135" s="129"/>
      <c r="BT135" s="129"/>
      <c r="BU135" s="129"/>
      <c r="BV135" s="129"/>
      <c r="BW135" s="156"/>
      <c r="BX135" s="156"/>
      <c r="BY135" s="156"/>
      <c r="BZ135" s="156"/>
      <c r="CA135" s="156"/>
      <c r="CB135" s="156"/>
      <c r="CC135" s="156"/>
      <c r="CD135" s="156"/>
      <c r="CE135" s="156"/>
      <c r="CF135" s="156"/>
      <c r="CG135" s="156"/>
      <c r="CH135" s="156"/>
      <c r="CI135" s="156"/>
    </row>
    <row r="136" spans="1:87">
      <c r="A136" s="128"/>
      <c r="B136" s="127"/>
      <c r="C136" s="127"/>
      <c r="D136" s="127"/>
      <c r="E136" s="125"/>
      <c r="J136" s="124"/>
      <c r="K136" s="124"/>
      <c r="L136" s="124"/>
      <c r="M136" s="124"/>
      <c r="N136" s="124"/>
      <c r="O136" s="124"/>
      <c r="P136" s="124"/>
      <c r="Q136" s="124"/>
      <c r="R136" s="124"/>
      <c r="S136" s="124"/>
      <c r="T136" s="124"/>
      <c r="U136" s="156"/>
      <c r="V136" s="156"/>
      <c r="W136" s="156"/>
      <c r="X136" s="156"/>
      <c r="Y136" s="156"/>
      <c r="Z136" s="156"/>
      <c r="AA136" s="156"/>
      <c r="AB136" s="156"/>
      <c r="AC136" s="156"/>
      <c r="AD136" s="156"/>
      <c r="AE136" s="156"/>
      <c r="AF136" s="156"/>
      <c r="AG136" s="156"/>
      <c r="AH136" s="156"/>
      <c r="AI136" s="156"/>
      <c r="AJ136" s="156"/>
      <c r="AK136" s="156"/>
      <c r="AL136" s="156"/>
      <c r="AM136" s="156"/>
      <c r="AN136" s="156"/>
      <c r="AO136" s="156"/>
      <c r="AP136" s="129"/>
      <c r="AQ136" s="129"/>
      <c r="AR136" s="129"/>
      <c r="AS136" s="129"/>
      <c r="AT136" s="129"/>
      <c r="AU136" s="129"/>
      <c r="AV136" s="129"/>
      <c r="AW136" s="129"/>
      <c r="AX136" s="129"/>
      <c r="AY136" s="129"/>
      <c r="AZ136" s="129"/>
      <c r="BA136" s="129"/>
      <c r="BB136" s="129"/>
      <c r="BC136" s="129"/>
      <c r="BD136" s="129"/>
      <c r="BE136" s="129"/>
      <c r="BF136" s="129"/>
      <c r="BG136" s="129"/>
      <c r="BH136" s="129"/>
      <c r="BI136" s="129"/>
      <c r="BJ136" s="129"/>
      <c r="BK136" s="129"/>
      <c r="BL136" s="129"/>
      <c r="BM136" s="129"/>
      <c r="BN136" s="129"/>
      <c r="BO136" s="129"/>
      <c r="BP136" s="129"/>
      <c r="BQ136" s="129"/>
      <c r="BR136" s="129"/>
      <c r="BS136" s="129"/>
      <c r="BT136" s="129"/>
      <c r="BU136" s="129"/>
      <c r="BV136" s="129"/>
      <c r="BW136" s="156"/>
      <c r="BX136" s="156"/>
      <c r="BY136" s="156"/>
      <c r="BZ136" s="156"/>
      <c r="CA136" s="156"/>
      <c r="CB136" s="156"/>
      <c r="CC136" s="156"/>
      <c r="CD136" s="156"/>
      <c r="CE136" s="156"/>
      <c r="CF136" s="156"/>
      <c r="CG136" s="156"/>
      <c r="CH136" s="156"/>
      <c r="CI136" s="156"/>
    </row>
    <row r="137" spans="1:87">
      <c r="A137" s="128"/>
      <c r="B137" s="127"/>
      <c r="C137" s="127"/>
      <c r="D137" s="127"/>
      <c r="E137" s="125"/>
      <c r="J137" s="124"/>
      <c r="K137" s="124"/>
      <c r="L137" s="124"/>
      <c r="M137" s="124"/>
      <c r="N137" s="124"/>
      <c r="O137" s="124"/>
      <c r="P137" s="124"/>
      <c r="Q137" s="124"/>
      <c r="R137" s="124"/>
      <c r="S137" s="124"/>
      <c r="T137" s="124"/>
      <c r="U137" s="156"/>
      <c r="V137" s="156"/>
      <c r="W137" s="156"/>
      <c r="X137" s="156"/>
      <c r="Y137" s="156"/>
      <c r="Z137" s="156"/>
      <c r="AA137" s="156"/>
      <c r="AB137" s="156"/>
      <c r="AC137" s="156"/>
      <c r="AD137" s="156"/>
      <c r="AE137" s="156"/>
      <c r="AF137" s="156"/>
      <c r="AG137" s="156"/>
      <c r="AH137" s="156"/>
      <c r="AI137" s="156"/>
      <c r="AJ137" s="156"/>
      <c r="AK137" s="156"/>
      <c r="AL137" s="156"/>
      <c r="AM137" s="156"/>
      <c r="AN137" s="156"/>
      <c r="AO137" s="156"/>
      <c r="AP137" s="129"/>
      <c r="AQ137" s="129"/>
      <c r="AR137" s="129"/>
      <c r="AS137" s="129"/>
      <c r="AT137" s="129"/>
      <c r="AU137" s="129"/>
      <c r="AV137" s="129"/>
      <c r="AW137" s="129"/>
      <c r="AX137" s="129"/>
      <c r="AY137" s="129"/>
      <c r="AZ137" s="129"/>
      <c r="BA137" s="129"/>
      <c r="BB137" s="129"/>
      <c r="BC137" s="129"/>
      <c r="BD137" s="129"/>
      <c r="BE137" s="129"/>
      <c r="BF137" s="129"/>
      <c r="BG137" s="129"/>
      <c r="BH137" s="129"/>
      <c r="BI137" s="129"/>
      <c r="BJ137" s="129"/>
      <c r="BK137" s="129"/>
      <c r="BL137" s="129"/>
      <c r="BM137" s="129"/>
      <c r="BN137" s="129"/>
      <c r="BO137" s="129"/>
      <c r="BP137" s="129"/>
      <c r="BQ137" s="129"/>
      <c r="BR137" s="129"/>
      <c r="BS137" s="129"/>
      <c r="BT137" s="129"/>
      <c r="BU137" s="129"/>
      <c r="BV137" s="129"/>
      <c r="BW137" s="156"/>
      <c r="BX137" s="156"/>
      <c r="BY137" s="156"/>
      <c r="BZ137" s="156"/>
      <c r="CA137" s="156"/>
      <c r="CB137" s="156"/>
      <c r="CC137" s="156"/>
      <c r="CD137" s="156"/>
      <c r="CE137" s="156"/>
      <c r="CF137" s="156"/>
      <c r="CG137" s="156"/>
      <c r="CH137" s="156"/>
      <c r="CI137" s="156"/>
    </row>
    <row r="138" spans="1:87">
      <c r="A138" s="128"/>
      <c r="B138" s="127"/>
      <c r="C138" s="127"/>
      <c r="D138" s="127"/>
      <c r="E138" s="125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56"/>
      <c r="V138" s="156"/>
      <c r="W138" s="156"/>
      <c r="X138" s="156"/>
      <c r="Y138" s="156"/>
      <c r="Z138" s="156"/>
      <c r="AA138" s="156"/>
      <c r="AB138" s="156"/>
      <c r="AC138" s="156"/>
      <c r="AD138" s="156"/>
      <c r="AE138" s="156"/>
      <c r="AF138" s="156"/>
      <c r="AG138" s="156"/>
      <c r="AH138" s="156"/>
      <c r="AI138" s="156"/>
      <c r="AJ138" s="156"/>
      <c r="AK138" s="156"/>
      <c r="AL138" s="156"/>
      <c r="AM138" s="156"/>
      <c r="AN138" s="156"/>
      <c r="AO138" s="156"/>
      <c r="AP138" s="129"/>
      <c r="AQ138" s="129"/>
      <c r="AR138" s="129"/>
      <c r="AS138" s="129"/>
      <c r="AT138" s="129"/>
      <c r="AU138" s="129"/>
      <c r="AV138" s="129"/>
      <c r="AW138" s="129"/>
      <c r="AX138" s="129"/>
      <c r="AY138" s="129"/>
      <c r="AZ138" s="129"/>
      <c r="BA138" s="129"/>
      <c r="BB138" s="129"/>
      <c r="BC138" s="129"/>
      <c r="BD138" s="129"/>
      <c r="BE138" s="129"/>
      <c r="BF138" s="129"/>
      <c r="BG138" s="129"/>
      <c r="BH138" s="129"/>
      <c r="BI138" s="129"/>
      <c r="BJ138" s="129"/>
      <c r="BK138" s="129"/>
      <c r="BL138" s="129"/>
      <c r="BM138" s="129"/>
      <c r="BN138" s="129"/>
      <c r="BO138" s="129"/>
      <c r="BP138" s="129"/>
      <c r="BQ138" s="129"/>
      <c r="BR138" s="129"/>
      <c r="BS138" s="129"/>
      <c r="BT138" s="129"/>
      <c r="BU138" s="129"/>
      <c r="BV138" s="129"/>
      <c r="BW138" s="156"/>
      <c r="BX138" s="156"/>
      <c r="BY138" s="156"/>
      <c r="BZ138" s="156"/>
      <c r="CA138" s="156"/>
      <c r="CB138" s="156"/>
      <c r="CC138" s="156"/>
      <c r="CD138" s="156"/>
      <c r="CE138" s="156"/>
      <c r="CF138" s="156"/>
      <c r="CG138" s="156"/>
      <c r="CH138" s="156"/>
      <c r="CI138" s="156"/>
    </row>
    <row r="139" spans="1:87">
      <c r="A139" s="128"/>
      <c r="B139" s="127"/>
      <c r="C139" s="127"/>
      <c r="D139" s="127"/>
      <c r="E139" s="125"/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  <c r="T139" s="124"/>
      <c r="U139" s="156"/>
      <c r="V139" s="156"/>
      <c r="W139" s="156"/>
      <c r="X139" s="156"/>
      <c r="Y139" s="156"/>
      <c r="Z139" s="156"/>
      <c r="AA139" s="156"/>
      <c r="AB139" s="156"/>
      <c r="AC139" s="156"/>
      <c r="AD139" s="156"/>
      <c r="AE139" s="156"/>
      <c r="AF139" s="156"/>
      <c r="AG139" s="156"/>
      <c r="AH139" s="156"/>
      <c r="AI139" s="156"/>
      <c r="AJ139" s="156"/>
      <c r="AK139" s="156"/>
      <c r="AL139" s="156"/>
      <c r="AM139" s="156"/>
      <c r="AN139" s="156"/>
      <c r="AO139" s="156"/>
      <c r="AP139" s="129"/>
      <c r="AQ139" s="129"/>
      <c r="AR139" s="129"/>
      <c r="AS139" s="129"/>
      <c r="AT139" s="129"/>
      <c r="AU139" s="129"/>
      <c r="AV139" s="129"/>
      <c r="AW139" s="129"/>
      <c r="AX139" s="129"/>
      <c r="AY139" s="129"/>
      <c r="AZ139" s="129"/>
      <c r="BA139" s="129"/>
      <c r="BB139" s="129"/>
      <c r="BC139" s="129"/>
      <c r="BD139" s="129"/>
      <c r="BE139" s="129"/>
      <c r="BF139" s="129"/>
      <c r="BG139" s="129"/>
      <c r="BH139" s="129"/>
      <c r="BI139" s="129"/>
      <c r="BJ139" s="129"/>
      <c r="BK139" s="129"/>
      <c r="BL139" s="129"/>
      <c r="BM139" s="129"/>
      <c r="BN139" s="129"/>
      <c r="BO139" s="129"/>
      <c r="BP139" s="129"/>
      <c r="BQ139" s="129"/>
      <c r="BR139" s="129"/>
      <c r="BS139" s="129"/>
      <c r="BT139" s="129"/>
      <c r="BU139" s="129"/>
      <c r="BV139" s="129"/>
      <c r="BW139" s="156"/>
      <c r="BX139" s="156"/>
      <c r="BY139" s="156"/>
      <c r="BZ139" s="156"/>
      <c r="CA139" s="156"/>
      <c r="CB139" s="156"/>
      <c r="CC139" s="156"/>
      <c r="CD139" s="156"/>
      <c r="CE139" s="156"/>
      <c r="CF139" s="156"/>
      <c r="CG139" s="156"/>
      <c r="CH139" s="156"/>
      <c r="CI139" s="156"/>
    </row>
    <row r="140" spans="1:87">
      <c r="A140" s="128"/>
      <c r="B140" s="127"/>
      <c r="C140" s="127"/>
      <c r="D140" s="127"/>
      <c r="E140" s="125"/>
      <c r="J140" s="124"/>
      <c r="K140" s="124"/>
      <c r="L140" s="124"/>
      <c r="M140" s="124"/>
      <c r="N140" s="124"/>
      <c r="O140" s="124"/>
      <c r="P140" s="124"/>
      <c r="Q140" s="124"/>
      <c r="R140" s="124"/>
      <c r="S140" s="124"/>
      <c r="T140" s="124"/>
      <c r="U140" s="156"/>
      <c r="V140" s="156"/>
      <c r="W140" s="156"/>
      <c r="X140" s="156"/>
      <c r="Y140" s="156"/>
      <c r="Z140" s="156"/>
      <c r="AA140" s="156"/>
      <c r="AB140" s="156"/>
      <c r="AC140" s="156"/>
      <c r="AD140" s="156"/>
      <c r="AE140" s="156"/>
      <c r="AF140" s="156"/>
      <c r="AG140" s="156"/>
      <c r="AH140" s="156"/>
      <c r="AI140" s="156"/>
      <c r="AJ140" s="156"/>
      <c r="AK140" s="156"/>
      <c r="AL140" s="156"/>
      <c r="AM140" s="156"/>
      <c r="AN140" s="156"/>
      <c r="AO140" s="156"/>
      <c r="AP140" s="129"/>
      <c r="AQ140" s="129"/>
      <c r="AR140" s="129"/>
      <c r="AS140" s="129"/>
      <c r="AT140" s="129"/>
      <c r="AU140" s="129"/>
      <c r="AV140" s="129"/>
      <c r="AW140" s="129"/>
      <c r="AX140" s="129"/>
      <c r="AY140" s="129"/>
      <c r="AZ140" s="129"/>
      <c r="BA140" s="129"/>
      <c r="BB140" s="129"/>
      <c r="BC140" s="129"/>
      <c r="BD140" s="129"/>
      <c r="BE140" s="129"/>
      <c r="BF140" s="129"/>
      <c r="BG140" s="129"/>
      <c r="BH140" s="129"/>
      <c r="BI140" s="129"/>
      <c r="BJ140" s="129"/>
      <c r="BK140" s="129"/>
      <c r="BL140" s="129"/>
      <c r="BM140" s="129"/>
      <c r="BN140" s="129"/>
      <c r="BO140" s="129"/>
      <c r="BP140" s="129"/>
      <c r="BQ140" s="129"/>
      <c r="BR140" s="129"/>
      <c r="BS140" s="129"/>
      <c r="BT140" s="129"/>
      <c r="BU140" s="129"/>
      <c r="BV140" s="129"/>
      <c r="BW140" s="156"/>
      <c r="BX140" s="156"/>
      <c r="BY140" s="156"/>
      <c r="BZ140" s="156"/>
      <c r="CA140" s="156"/>
      <c r="CB140" s="156"/>
      <c r="CC140" s="156"/>
      <c r="CD140" s="156"/>
      <c r="CE140" s="156"/>
      <c r="CF140" s="156"/>
      <c r="CG140" s="156"/>
      <c r="CH140" s="156"/>
      <c r="CI140" s="156"/>
    </row>
    <row r="141" spans="1:87">
      <c r="A141" s="128"/>
      <c r="B141" s="127"/>
      <c r="C141" s="127"/>
      <c r="D141" s="127"/>
      <c r="E141" s="125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  <c r="T141" s="124"/>
      <c r="U141" s="156"/>
      <c r="V141" s="156"/>
      <c r="W141" s="156"/>
      <c r="X141" s="156"/>
      <c r="Y141" s="156"/>
      <c r="Z141" s="156"/>
      <c r="AA141" s="156"/>
      <c r="AB141" s="156"/>
      <c r="AC141" s="156"/>
      <c r="AD141" s="156"/>
      <c r="AE141" s="156"/>
      <c r="AF141" s="156"/>
      <c r="AG141" s="156"/>
      <c r="AH141" s="156"/>
      <c r="AI141" s="156"/>
      <c r="AJ141" s="156"/>
      <c r="AK141" s="156"/>
      <c r="AL141" s="156"/>
      <c r="AM141" s="156"/>
      <c r="AN141" s="156"/>
      <c r="AO141" s="156"/>
      <c r="AP141" s="129"/>
      <c r="AQ141" s="129"/>
      <c r="AR141" s="129"/>
      <c r="AS141" s="129"/>
      <c r="AT141" s="129"/>
      <c r="AU141" s="129"/>
      <c r="AV141" s="129"/>
      <c r="AW141" s="129"/>
      <c r="AX141" s="129"/>
      <c r="AY141" s="129"/>
      <c r="AZ141" s="129"/>
      <c r="BA141" s="129"/>
      <c r="BB141" s="129"/>
      <c r="BC141" s="129"/>
      <c r="BD141" s="129"/>
      <c r="BE141" s="129"/>
      <c r="BF141" s="129"/>
      <c r="BG141" s="129"/>
      <c r="BH141" s="129"/>
      <c r="BI141" s="129"/>
      <c r="BJ141" s="129"/>
      <c r="BK141" s="129"/>
      <c r="BL141" s="129"/>
      <c r="BM141" s="129"/>
      <c r="BN141" s="129"/>
      <c r="BO141" s="129"/>
      <c r="BP141" s="129"/>
      <c r="BQ141" s="129"/>
      <c r="BR141" s="129"/>
      <c r="BS141" s="129"/>
      <c r="BT141" s="129"/>
      <c r="BU141" s="129"/>
      <c r="BV141" s="129"/>
      <c r="BW141" s="156"/>
      <c r="BX141" s="156"/>
      <c r="BY141" s="156"/>
      <c r="BZ141" s="156"/>
      <c r="CA141" s="156"/>
      <c r="CB141" s="156"/>
      <c r="CC141" s="156"/>
      <c r="CD141" s="156"/>
      <c r="CE141" s="156"/>
      <c r="CF141" s="156"/>
      <c r="CG141" s="156"/>
      <c r="CH141" s="156"/>
      <c r="CI141" s="156"/>
    </row>
    <row r="142" spans="1:87">
      <c r="A142" s="128"/>
      <c r="B142" s="127"/>
      <c r="C142" s="127"/>
      <c r="D142" s="127"/>
      <c r="E142" s="125"/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  <c r="T142" s="124"/>
      <c r="U142" s="156"/>
      <c r="V142" s="156"/>
      <c r="W142" s="156"/>
      <c r="X142" s="156"/>
      <c r="Y142" s="156"/>
      <c r="Z142" s="156"/>
      <c r="AA142" s="156"/>
      <c r="AB142" s="156"/>
      <c r="AC142" s="156"/>
      <c r="AD142" s="156"/>
      <c r="AE142" s="156"/>
      <c r="AF142" s="156"/>
      <c r="AG142" s="156"/>
      <c r="AH142" s="156"/>
      <c r="AI142" s="156"/>
      <c r="AJ142" s="156"/>
      <c r="AK142" s="156"/>
      <c r="AL142" s="156"/>
      <c r="AM142" s="156"/>
      <c r="AN142" s="156"/>
      <c r="AO142" s="156"/>
      <c r="AP142" s="129"/>
      <c r="AQ142" s="129"/>
      <c r="AR142" s="129"/>
      <c r="AS142" s="129"/>
      <c r="AT142" s="129"/>
      <c r="AU142" s="129"/>
      <c r="AV142" s="129"/>
      <c r="AW142" s="129"/>
      <c r="AX142" s="129"/>
      <c r="AY142" s="129"/>
      <c r="AZ142" s="129"/>
      <c r="BA142" s="129"/>
      <c r="BB142" s="129"/>
      <c r="BC142" s="129"/>
      <c r="BD142" s="129"/>
      <c r="BE142" s="129"/>
      <c r="BF142" s="129"/>
      <c r="BG142" s="129"/>
      <c r="BH142" s="129"/>
      <c r="BI142" s="129"/>
      <c r="BJ142" s="129"/>
      <c r="BK142" s="129"/>
      <c r="BL142" s="129"/>
      <c r="BM142" s="129"/>
      <c r="BN142" s="129"/>
      <c r="BO142" s="129"/>
      <c r="BP142" s="129"/>
      <c r="BQ142" s="129"/>
      <c r="BR142" s="129"/>
      <c r="BS142" s="129"/>
      <c r="BT142" s="129"/>
      <c r="BU142" s="129"/>
      <c r="BV142" s="129"/>
      <c r="BW142" s="156"/>
      <c r="BX142" s="156"/>
      <c r="BY142" s="156"/>
      <c r="BZ142" s="156"/>
      <c r="CA142" s="156"/>
      <c r="CB142" s="156"/>
      <c r="CC142" s="156"/>
      <c r="CD142" s="156"/>
      <c r="CE142" s="156"/>
      <c r="CF142" s="156"/>
      <c r="CG142" s="156"/>
      <c r="CH142" s="156"/>
      <c r="CI142" s="156"/>
    </row>
    <row r="143" spans="1:87">
      <c r="A143" s="128"/>
      <c r="B143" s="127"/>
      <c r="C143" s="127"/>
      <c r="D143" s="127"/>
      <c r="E143" s="125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  <c r="T143" s="124"/>
      <c r="U143" s="156"/>
      <c r="V143" s="156"/>
      <c r="W143" s="156"/>
      <c r="X143" s="156"/>
      <c r="Y143" s="156"/>
      <c r="Z143" s="156"/>
      <c r="AA143" s="156"/>
      <c r="AB143" s="156"/>
      <c r="AC143" s="156"/>
      <c r="AD143" s="156"/>
      <c r="AE143" s="156"/>
      <c r="AF143" s="156"/>
      <c r="AG143" s="156"/>
      <c r="AH143" s="156"/>
      <c r="AI143" s="156"/>
      <c r="AJ143" s="156"/>
      <c r="AK143" s="156"/>
      <c r="AL143" s="156"/>
      <c r="AM143" s="156"/>
      <c r="AN143" s="156"/>
      <c r="AO143" s="156"/>
      <c r="AP143" s="129"/>
      <c r="AQ143" s="129"/>
      <c r="AR143" s="129"/>
      <c r="AS143" s="129"/>
      <c r="AT143" s="129"/>
      <c r="AU143" s="129"/>
      <c r="AV143" s="129"/>
      <c r="AW143" s="129"/>
      <c r="AX143" s="129"/>
      <c r="AY143" s="129"/>
      <c r="AZ143" s="129"/>
      <c r="BA143" s="129"/>
      <c r="BB143" s="129"/>
      <c r="BC143" s="129"/>
      <c r="BD143" s="129"/>
      <c r="BE143" s="129"/>
      <c r="BF143" s="129"/>
      <c r="BG143" s="129"/>
      <c r="BH143" s="129"/>
      <c r="BI143" s="129"/>
      <c r="BJ143" s="129"/>
      <c r="BK143" s="129"/>
      <c r="BL143" s="129"/>
      <c r="BM143" s="129"/>
      <c r="BN143" s="129"/>
      <c r="BO143" s="129"/>
      <c r="BP143" s="129"/>
      <c r="BQ143" s="129"/>
      <c r="BR143" s="129"/>
      <c r="BS143" s="129"/>
      <c r="BT143" s="129"/>
      <c r="BU143" s="129"/>
      <c r="BV143" s="129"/>
      <c r="BW143" s="156"/>
      <c r="BX143" s="156"/>
      <c r="BY143" s="156"/>
      <c r="BZ143" s="156"/>
      <c r="CA143" s="156"/>
      <c r="CB143" s="156"/>
      <c r="CC143" s="156"/>
      <c r="CD143" s="156"/>
      <c r="CE143" s="156"/>
      <c r="CF143" s="156"/>
      <c r="CG143" s="156"/>
      <c r="CH143" s="156"/>
      <c r="CI143" s="156"/>
    </row>
    <row r="144" spans="1:87">
      <c r="A144" s="128"/>
      <c r="B144" s="127"/>
      <c r="C144" s="127"/>
      <c r="D144" s="127"/>
      <c r="E144" s="125"/>
      <c r="J144" s="124"/>
      <c r="K144" s="124"/>
      <c r="L144" s="124"/>
      <c r="M144" s="124"/>
      <c r="N144" s="124"/>
      <c r="O144" s="124"/>
      <c r="P144" s="124"/>
      <c r="Q144" s="124"/>
      <c r="R144" s="124"/>
      <c r="S144" s="124"/>
      <c r="T144" s="124"/>
      <c r="U144" s="156"/>
      <c r="V144" s="156"/>
      <c r="W144" s="156"/>
      <c r="X144" s="156"/>
      <c r="Y144" s="156"/>
      <c r="Z144" s="156"/>
      <c r="AA144" s="156"/>
      <c r="AB144" s="156"/>
      <c r="AC144" s="156"/>
      <c r="AD144" s="156"/>
      <c r="AE144" s="156"/>
      <c r="AF144" s="156"/>
      <c r="AG144" s="156"/>
      <c r="AH144" s="156"/>
      <c r="AI144" s="156"/>
      <c r="AJ144" s="156"/>
      <c r="AK144" s="156"/>
      <c r="AL144" s="156"/>
      <c r="AM144" s="156"/>
      <c r="AN144" s="156"/>
      <c r="AO144" s="156"/>
      <c r="AP144" s="129"/>
      <c r="AQ144" s="129"/>
      <c r="AR144" s="129"/>
      <c r="AS144" s="129"/>
      <c r="AT144" s="129"/>
      <c r="AU144" s="129"/>
      <c r="AV144" s="129"/>
      <c r="AW144" s="129"/>
      <c r="AX144" s="129"/>
      <c r="AY144" s="129"/>
      <c r="AZ144" s="129"/>
      <c r="BA144" s="129"/>
      <c r="BB144" s="129"/>
      <c r="BC144" s="129"/>
      <c r="BD144" s="129"/>
      <c r="BE144" s="129"/>
      <c r="BF144" s="129"/>
      <c r="BG144" s="129"/>
      <c r="BH144" s="129"/>
      <c r="BI144" s="129"/>
      <c r="BJ144" s="129"/>
      <c r="BK144" s="129"/>
      <c r="BL144" s="129"/>
      <c r="BM144" s="129"/>
      <c r="BN144" s="129"/>
      <c r="BO144" s="129"/>
      <c r="BP144" s="129"/>
      <c r="BQ144" s="129"/>
      <c r="BR144" s="129"/>
      <c r="BS144" s="129"/>
      <c r="BT144" s="129"/>
      <c r="BU144" s="129"/>
      <c r="BV144" s="129"/>
      <c r="BW144" s="156"/>
      <c r="BX144" s="156"/>
      <c r="BY144" s="156"/>
      <c r="BZ144" s="156"/>
      <c r="CA144" s="156"/>
      <c r="CB144" s="156"/>
      <c r="CC144" s="156"/>
      <c r="CD144" s="156"/>
      <c r="CE144" s="156"/>
      <c r="CF144" s="156"/>
      <c r="CG144" s="156"/>
      <c r="CH144" s="156"/>
      <c r="CI144" s="156"/>
    </row>
    <row r="145" spans="1:87">
      <c r="A145" s="128"/>
      <c r="B145" s="127"/>
      <c r="C145" s="127"/>
      <c r="D145" s="127"/>
      <c r="E145" s="125"/>
      <c r="J145" s="124"/>
      <c r="K145" s="124"/>
      <c r="L145" s="124"/>
      <c r="M145" s="124"/>
      <c r="N145" s="124"/>
      <c r="O145" s="124"/>
      <c r="P145" s="124"/>
      <c r="Q145" s="124"/>
      <c r="R145" s="124"/>
      <c r="S145" s="124"/>
      <c r="T145" s="124"/>
      <c r="U145" s="156"/>
      <c r="V145" s="156"/>
      <c r="W145" s="156"/>
      <c r="X145" s="156"/>
      <c r="Y145" s="156"/>
      <c r="Z145" s="156"/>
      <c r="AA145" s="156"/>
      <c r="AB145" s="156"/>
      <c r="AC145" s="156"/>
      <c r="AD145" s="156"/>
      <c r="AE145" s="156"/>
      <c r="AF145" s="156"/>
      <c r="AG145" s="156"/>
      <c r="AH145" s="156"/>
      <c r="AI145" s="156"/>
      <c r="AJ145" s="156"/>
      <c r="AK145" s="156"/>
      <c r="AL145" s="156"/>
      <c r="AM145" s="156"/>
      <c r="AN145" s="156"/>
      <c r="AO145" s="156"/>
      <c r="AP145" s="129"/>
      <c r="AQ145" s="129"/>
      <c r="AR145" s="129"/>
      <c r="AS145" s="129"/>
      <c r="AT145" s="129"/>
      <c r="AU145" s="129"/>
      <c r="AV145" s="129"/>
      <c r="AW145" s="129"/>
      <c r="AX145" s="129"/>
      <c r="AY145" s="129"/>
      <c r="AZ145" s="129"/>
      <c r="BA145" s="129"/>
      <c r="BB145" s="129"/>
      <c r="BC145" s="129"/>
      <c r="BD145" s="129"/>
      <c r="BE145" s="129"/>
      <c r="BF145" s="129"/>
      <c r="BG145" s="129"/>
      <c r="BH145" s="129"/>
      <c r="BI145" s="129"/>
      <c r="BJ145" s="129"/>
      <c r="BK145" s="129"/>
      <c r="BL145" s="129"/>
      <c r="BM145" s="129"/>
      <c r="BN145" s="129"/>
      <c r="BO145" s="129"/>
      <c r="BP145" s="129"/>
      <c r="BQ145" s="129"/>
      <c r="BR145" s="129"/>
      <c r="BS145" s="129"/>
      <c r="BT145" s="129"/>
      <c r="BU145" s="129"/>
      <c r="BV145" s="129"/>
      <c r="BW145" s="156"/>
      <c r="BX145" s="156"/>
      <c r="BY145" s="156"/>
      <c r="BZ145" s="156"/>
      <c r="CA145" s="156"/>
      <c r="CB145" s="156"/>
      <c r="CC145" s="156"/>
      <c r="CD145" s="156"/>
      <c r="CE145" s="156"/>
      <c r="CF145" s="156"/>
      <c r="CG145" s="156"/>
      <c r="CH145" s="156"/>
      <c r="CI145" s="156"/>
    </row>
    <row r="146" spans="1:87">
      <c r="A146" s="128"/>
      <c r="B146" s="127"/>
      <c r="C146" s="127"/>
      <c r="D146" s="127"/>
      <c r="E146" s="125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  <c r="T146" s="124"/>
      <c r="U146" s="156"/>
      <c r="V146" s="156"/>
      <c r="W146" s="156"/>
      <c r="X146" s="156"/>
      <c r="Y146" s="156"/>
      <c r="Z146" s="156"/>
      <c r="AA146" s="156"/>
      <c r="AB146" s="156"/>
      <c r="AC146" s="156"/>
      <c r="AD146" s="156"/>
      <c r="AE146" s="156"/>
      <c r="AF146" s="156"/>
      <c r="AG146" s="156"/>
      <c r="AH146" s="156"/>
      <c r="AI146" s="156"/>
      <c r="AJ146" s="156"/>
      <c r="AK146" s="156"/>
      <c r="AL146" s="156"/>
      <c r="AM146" s="156"/>
      <c r="AN146" s="156"/>
      <c r="AO146" s="156"/>
      <c r="AP146" s="129"/>
      <c r="AQ146" s="129"/>
      <c r="AR146" s="129"/>
      <c r="AS146" s="129"/>
      <c r="AT146" s="129"/>
      <c r="AU146" s="129"/>
      <c r="AV146" s="129"/>
      <c r="AW146" s="129"/>
      <c r="AX146" s="129"/>
      <c r="AY146" s="129"/>
      <c r="AZ146" s="129"/>
      <c r="BA146" s="129"/>
      <c r="BB146" s="129"/>
      <c r="BC146" s="129"/>
      <c r="BD146" s="129"/>
      <c r="BE146" s="129"/>
      <c r="BF146" s="129"/>
      <c r="BG146" s="129"/>
      <c r="BH146" s="129"/>
      <c r="BI146" s="129"/>
      <c r="BJ146" s="129"/>
      <c r="BK146" s="129"/>
      <c r="BL146" s="129"/>
      <c r="BM146" s="129"/>
      <c r="BN146" s="129"/>
      <c r="BO146" s="129"/>
      <c r="BP146" s="129"/>
      <c r="BQ146" s="129"/>
      <c r="BR146" s="129"/>
      <c r="BS146" s="129"/>
      <c r="BT146" s="129"/>
      <c r="BU146" s="129"/>
      <c r="BV146" s="129"/>
      <c r="BW146" s="156"/>
      <c r="BX146" s="156"/>
      <c r="BY146" s="156"/>
      <c r="BZ146" s="156"/>
      <c r="CA146" s="156"/>
      <c r="CB146" s="156"/>
      <c r="CC146" s="156"/>
      <c r="CD146" s="156"/>
      <c r="CE146" s="156"/>
      <c r="CF146" s="156"/>
      <c r="CG146" s="156"/>
      <c r="CH146" s="156"/>
      <c r="CI146" s="156"/>
    </row>
    <row r="147" spans="1:87">
      <c r="A147" s="128"/>
      <c r="B147" s="127"/>
      <c r="C147" s="127"/>
      <c r="D147" s="127"/>
      <c r="E147" s="125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56"/>
      <c r="V147" s="156"/>
      <c r="W147" s="156"/>
      <c r="X147" s="156"/>
      <c r="Y147" s="156"/>
      <c r="Z147" s="156"/>
      <c r="AA147" s="156"/>
      <c r="AB147" s="156"/>
      <c r="AC147" s="156"/>
      <c r="AD147" s="156"/>
      <c r="AE147" s="156"/>
      <c r="AF147" s="156"/>
      <c r="AG147" s="156"/>
      <c r="AH147" s="156"/>
      <c r="AI147" s="156"/>
      <c r="AJ147" s="156"/>
      <c r="AK147" s="156"/>
      <c r="AL147" s="156"/>
      <c r="AM147" s="156"/>
      <c r="AN147" s="156"/>
      <c r="AO147" s="156"/>
      <c r="AP147" s="129"/>
      <c r="AQ147" s="129"/>
      <c r="AR147" s="129"/>
      <c r="AS147" s="129"/>
      <c r="AT147" s="129"/>
      <c r="AU147" s="129"/>
      <c r="AV147" s="129"/>
      <c r="AW147" s="129"/>
      <c r="AX147" s="129"/>
      <c r="AY147" s="129"/>
      <c r="AZ147" s="129"/>
      <c r="BA147" s="129"/>
      <c r="BB147" s="129"/>
      <c r="BC147" s="129"/>
      <c r="BD147" s="129"/>
      <c r="BE147" s="129"/>
      <c r="BF147" s="129"/>
      <c r="BG147" s="129"/>
      <c r="BH147" s="129"/>
      <c r="BI147" s="129"/>
      <c r="BJ147" s="129"/>
      <c r="BK147" s="129"/>
      <c r="BL147" s="129"/>
      <c r="BM147" s="129"/>
      <c r="BN147" s="129"/>
      <c r="BO147" s="129"/>
      <c r="BP147" s="129"/>
      <c r="BQ147" s="129"/>
      <c r="BR147" s="129"/>
      <c r="BS147" s="129"/>
      <c r="BT147" s="129"/>
      <c r="BU147" s="129"/>
      <c r="BV147" s="129"/>
      <c r="BW147" s="156"/>
      <c r="BX147" s="156"/>
      <c r="BY147" s="156"/>
      <c r="BZ147" s="156"/>
      <c r="CA147" s="156"/>
      <c r="CB147" s="156"/>
      <c r="CC147" s="156"/>
      <c r="CD147" s="156"/>
      <c r="CE147" s="156"/>
      <c r="CF147" s="156"/>
      <c r="CG147" s="156"/>
      <c r="CH147" s="156"/>
      <c r="CI147" s="156"/>
    </row>
    <row r="148" spans="1:87">
      <c r="A148" s="128"/>
      <c r="B148" s="127"/>
      <c r="C148" s="127"/>
      <c r="D148" s="127"/>
      <c r="E148" s="125"/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  <c r="T148" s="124"/>
      <c r="U148" s="156"/>
      <c r="V148" s="156"/>
      <c r="W148" s="156"/>
      <c r="X148" s="156"/>
      <c r="Y148" s="156"/>
      <c r="Z148" s="156"/>
      <c r="AA148" s="156"/>
      <c r="AB148" s="156"/>
      <c r="AC148" s="156"/>
      <c r="AD148" s="156"/>
      <c r="AE148" s="156"/>
      <c r="AF148" s="156"/>
      <c r="AG148" s="156"/>
      <c r="AH148" s="156"/>
      <c r="AI148" s="156"/>
      <c r="AJ148" s="156"/>
      <c r="AK148" s="156"/>
      <c r="AL148" s="156"/>
      <c r="AM148" s="156"/>
      <c r="AN148" s="156"/>
      <c r="AO148" s="156"/>
      <c r="AP148" s="129"/>
      <c r="AQ148" s="129"/>
      <c r="AR148" s="129"/>
      <c r="AS148" s="129"/>
      <c r="AT148" s="129"/>
      <c r="AU148" s="129"/>
      <c r="AV148" s="129"/>
      <c r="AW148" s="129"/>
      <c r="AX148" s="129"/>
      <c r="AY148" s="129"/>
      <c r="AZ148" s="129"/>
      <c r="BA148" s="129"/>
      <c r="BB148" s="129"/>
      <c r="BC148" s="129"/>
      <c r="BD148" s="129"/>
      <c r="BE148" s="129"/>
      <c r="BF148" s="129"/>
      <c r="BG148" s="129"/>
      <c r="BH148" s="129"/>
      <c r="BI148" s="129"/>
      <c r="BJ148" s="129"/>
      <c r="BK148" s="129"/>
      <c r="BL148" s="129"/>
      <c r="BM148" s="129"/>
      <c r="BN148" s="129"/>
      <c r="BO148" s="129"/>
      <c r="BP148" s="129"/>
      <c r="BQ148" s="129"/>
      <c r="BR148" s="129"/>
      <c r="BS148" s="129"/>
      <c r="BT148" s="129"/>
      <c r="BU148" s="129"/>
      <c r="BV148" s="129"/>
      <c r="BW148" s="156"/>
      <c r="BX148" s="156"/>
      <c r="BY148" s="156"/>
      <c r="BZ148" s="156"/>
      <c r="CA148" s="156"/>
      <c r="CB148" s="156"/>
      <c r="CC148" s="156"/>
      <c r="CD148" s="156"/>
      <c r="CE148" s="156"/>
      <c r="CF148" s="156"/>
      <c r="CG148" s="156"/>
      <c r="CH148" s="156"/>
      <c r="CI148" s="156"/>
    </row>
    <row r="149" spans="1:87">
      <c r="A149" s="128"/>
      <c r="B149" s="127"/>
      <c r="C149" s="127"/>
      <c r="D149" s="127"/>
      <c r="E149" s="125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  <c r="T149" s="124"/>
      <c r="U149" s="156"/>
      <c r="V149" s="156"/>
      <c r="W149" s="156"/>
      <c r="X149" s="156"/>
      <c r="Y149" s="156"/>
      <c r="Z149" s="156"/>
      <c r="AA149" s="156"/>
      <c r="AB149" s="156"/>
      <c r="AC149" s="156"/>
      <c r="AD149" s="156"/>
      <c r="AE149" s="156"/>
      <c r="AF149" s="156"/>
      <c r="AG149" s="156"/>
      <c r="AH149" s="156"/>
      <c r="AI149" s="156"/>
      <c r="AJ149" s="156"/>
      <c r="AK149" s="156"/>
      <c r="AL149" s="156"/>
      <c r="AM149" s="156"/>
      <c r="AN149" s="156"/>
      <c r="AO149" s="156"/>
      <c r="AP149" s="129"/>
      <c r="AQ149" s="129"/>
      <c r="AR149" s="129"/>
      <c r="AS149" s="129"/>
      <c r="AT149" s="129"/>
      <c r="AU149" s="129"/>
      <c r="AV149" s="129"/>
      <c r="AW149" s="129"/>
      <c r="AX149" s="129"/>
      <c r="AY149" s="129"/>
      <c r="AZ149" s="129"/>
      <c r="BA149" s="129"/>
      <c r="BB149" s="129"/>
      <c r="BC149" s="129"/>
      <c r="BD149" s="129"/>
      <c r="BE149" s="129"/>
      <c r="BF149" s="129"/>
      <c r="BG149" s="129"/>
      <c r="BH149" s="129"/>
      <c r="BI149" s="129"/>
      <c r="BJ149" s="129"/>
      <c r="BK149" s="129"/>
      <c r="BL149" s="129"/>
      <c r="BM149" s="129"/>
      <c r="BN149" s="129"/>
      <c r="BO149" s="129"/>
      <c r="BP149" s="129"/>
      <c r="BQ149" s="129"/>
      <c r="BR149" s="129"/>
      <c r="BS149" s="129"/>
      <c r="BT149" s="129"/>
      <c r="BU149" s="129"/>
      <c r="BV149" s="129"/>
      <c r="BW149" s="156"/>
      <c r="BX149" s="156"/>
      <c r="BY149" s="156"/>
      <c r="BZ149" s="156"/>
      <c r="CA149" s="156"/>
      <c r="CB149" s="156"/>
      <c r="CC149" s="156"/>
      <c r="CD149" s="156"/>
      <c r="CE149" s="156"/>
      <c r="CF149" s="156"/>
      <c r="CG149" s="156"/>
      <c r="CH149" s="156"/>
      <c r="CI149" s="156"/>
    </row>
    <row r="150" spans="1:87">
      <c r="A150" s="128"/>
      <c r="B150" s="127"/>
      <c r="C150" s="127"/>
      <c r="D150" s="127"/>
      <c r="E150" s="125"/>
      <c r="J150" s="124"/>
      <c r="K150" s="124"/>
      <c r="L150" s="124"/>
      <c r="M150" s="124"/>
      <c r="N150" s="124"/>
      <c r="O150" s="124"/>
      <c r="P150" s="124"/>
      <c r="Q150" s="124"/>
      <c r="R150" s="124"/>
      <c r="S150" s="124"/>
      <c r="T150" s="124"/>
      <c r="U150" s="156"/>
      <c r="V150" s="156"/>
      <c r="W150" s="156"/>
      <c r="X150" s="156"/>
      <c r="Y150" s="156"/>
      <c r="Z150" s="156"/>
      <c r="AA150" s="156"/>
      <c r="AB150" s="156"/>
      <c r="AC150" s="156"/>
      <c r="AD150" s="156"/>
      <c r="AE150" s="156"/>
      <c r="AF150" s="156"/>
      <c r="AG150" s="156"/>
      <c r="AH150" s="156"/>
      <c r="AI150" s="156"/>
      <c r="AJ150" s="156"/>
      <c r="AK150" s="156"/>
      <c r="AL150" s="156"/>
      <c r="AM150" s="156"/>
      <c r="AN150" s="156"/>
      <c r="AO150" s="156"/>
      <c r="AP150" s="129"/>
      <c r="AQ150" s="129"/>
      <c r="AR150" s="129"/>
      <c r="AS150" s="129"/>
      <c r="AT150" s="129"/>
      <c r="AU150" s="129"/>
      <c r="AV150" s="129"/>
      <c r="AW150" s="129"/>
      <c r="AX150" s="129"/>
      <c r="AY150" s="129"/>
      <c r="AZ150" s="129"/>
      <c r="BA150" s="129"/>
      <c r="BB150" s="129"/>
      <c r="BC150" s="129"/>
      <c r="BD150" s="129"/>
      <c r="BE150" s="129"/>
      <c r="BF150" s="129"/>
      <c r="BG150" s="129"/>
      <c r="BH150" s="129"/>
      <c r="BI150" s="129"/>
      <c r="BJ150" s="129"/>
      <c r="BK150" s="129"/>
      <c r="BL150" s="129"/>
      <c r="BM150" s="129"/>
      <c r="BN150" s="129"/>
      <c r="BO150" s="129"/>
      <c r="BP150" s="129"/>
      <c r="BQ150" s="129"/>
      <c r="BR150" s="129"/>
      <c r="BS150" s="129"/>
      <c r="BT150" s="129"/>
      <c r="BU150" s="129"/>
      <c r="BV150" s="129"/>
      <c r="BW150" s="156"/>
      <c r="BX150" s="156"/>
      <c r="BY150" s="156"/>
      <c r="BZ150" s="156"/>
      <c r="CA150" s="156"/>
      <c r="CB150" s="156"/>
      <c r="CC150" s="156"/>
      <c r="CD150" s="156"/>
      <c r="CE150" s="156"/>
      <c r="CF150" s="156"/>
      <c r="CG150" s="156"/>
      <c r="CH150" s="156"/>
      <c r="CI150" s="156"/>
    </row>
    <row r="151" spans="1:87">
      <c r="A151" s="128"/>
      <c r="B151" s="127"/>
      <c r="C151" s="127"/>
      <c r="D151" s="127"/>
      <c r="E151" s="125"/>
      <c r="J151" s="124"/>
      <c r="K151" s="124"/>
      <c r="L151" s="124"/>
      <c r="M151" s="124"/>
      <c r="N151" s="124"/>
      <c r="O151" s="124"/>
      <c r="P151" s="124"/>
      <c r="Q151" s="124"/>
      <c r="R151" s="124"/>
      <c r="S151" s="124"/>
      <c r="T151" s="124"/>
      <c r="U151" s="156"/>
      <c r="V151" s="156"/>
      <c r="W151" s="156"/>
      <c r="X151" s="156"/>
      <c r="Y151" s="156"/>
      <c r="Z151" s="156"/>
      <c r="AA151" s="156"/>
      <c r="AB151" s="156"/>
      <c r="AC151" s="156"/>
      <c r="AD151" s="156"/>
      <c r="AE151" s="156"/>
      <c r="AF151" s="156"/>
      <c r="AG151" s="156"/>
      <c r="AH151" s="156"/>
      <c r="AI151" s="156"/>
      <c r="AJ151" s="156"/>
      <c r="AK151" s="156"/>
      <c r="AL151" s="156"/>
      <c r="AM151" s="156"/>
      <c r="AN151" s="156"/>
      <c r="AO151" s="156"/>
      <c r="AP151" s="129"/>
      <c r="AQ151" s="129"/>
      <c r="AR151" s="129"/>
      <c r="AS151" s="129"/>
      <c r="AT151" s="129"/>
      <c r="AU151" s="129"/>
      <c r="AV151" s="129"/>
      <c r="AW151" s="129"/>
      <c r="AX151" s="129"/>
      <c r="AY151" s="129"/>
      <c r="AZ151" s="129"/>
      <c r="BA151" s="129"/>
      <c r="BB151" s="129"/>
      <c r="BC151" s="129"/>
      <c r="BD151" s="129"/>
      <c r="BE151" s="129"/>
      <c r="BF151" s="129"/>
      <c r="BG151" s="129"/>
      <c r="BH151" s="129"/>
      <c r="BI151" s="129"/>
      <c r="BJ151" s="129"/>
      <c r="BK151" s="129"/>
      <c r="BL151" s="129"/>
      <c r="BM151" s="129"/>
      <c r="BN151" s="129"/>
      <c r="BO151" s="129"/>
      <c r="BP151" s="129"/>
      <c r="BQ151" s="129"/>
      <c r="BR151" s="129"/>
      <c r="BS151" s="129"/>
      <c r="BT151" s="129"/>
      <c r="BU151" s="129"/>
      <c r="BV151" s="129"/>
      <c r="BW151" s="156"/>
      <c r="BX151" s="156"/>
      <c r="BY151" s="156"/>
      <c r="BZ151" s="156"/>
      <c r="CA151" s="156"/>
      <c r="CB151" s="156"/>
      <c r="CC151" s="156"/>
      <c r="CD151" s="156"/>
      <c r="CE151" s="156"/>
      <c r="CF151" s="156"/>
      <c r="CG151" s="156"/>
      <c r="CH151" s="156"/>
      <c r="CI151" s="156"/>
    </row>
    <row r="152" spans="1:87">
      <c r="A152" s="128"/>
      <c r="B152" s="127"/>
      <c r="C152" s="127"/>
      <c r="D152" s="127"/>
      <c r="E152" s="125"/>
      <c r="J152" s="124"/>
      <c r="K152" s="124"/>
      <c r="L152" s="124"/>
      <c r="M152" s="124"/>
      <c r="N152" s="124"/>
      <c r="O152" s="124"/>
      <c r="P152" s="124"/>
      <c r="Q152" s="124"/>
      <c r="R152" s="124"/>
      <c r="S152" s="124"/>
      <c r="T152" s="124"/>
      <c r="U152" s="156"/>
      <c r="V152" s="156"/>
      <c r="W152" s="156"/>
      <c r="X152" s="156"/>
      <c r="Y152" s="156"/>
      <c r="Z152" s="156"/>
      <c r="AA152" s="156"/>
      <c r="AB152" s="156"/>
      <c r="AC152" s="156"/>
      <c r="AD152" s="156"/>
      <c r="AE152" s="156"/>
      <c r="AF152" s="156"/>
      <c r="AG152" s="156"/>
      <c r="AH152" s="156"/>
      <c r="AI152" s="156"/>
      <c r="AJ152" s="156"/>
      <c r="AK152" s="156"/>
      <c r="AL152" s="156"/>
      <c r="AM152" s="156"/>
      <c r="AN152" s="156"/>
      <c r="AO152" s="156"/>
      <c r="AP152" s="129"/>
      <c r="AQ152" s="129"/>
      <c r="AR152" s="129"/>
      <c r="AS152" s="129"/>
      <c r="AT152" s="129"/>
      <c r="AU152" s="129"/>
      <c r="AV152" s="129"/>
      <c r="AW152" s="129"/>
      <c r="AX152" s="129"/>
      <c r="AY152" s="129"/>
      <c r="AZ152" s="129"/>
      <c r="BA152" s="129"/>
      <c r="BB152" s="129"/>
      <c r="BC152" s="129"/>
      <c r="BD152" s="129"/>
      <c r="BE152" s="129"/>
      <c r="BF152" s="129"/>
      <c r="BG152" s="129"/>
      <c r="BH152" s="129"/>
      <c r="BI152" s="129"/>
      <c r="BJ152" s="129"/>
      <c r="BK152" s="129"/>
      <c r="BL152" s="129"/>
      <c r="BM152" s="129"/>
      <c r="BN152" s="129"/>
      <c r="BO152" s="129"/>
      <c r="BP152" s="129"/>
      <c r="BQ152" s="129"/>
      <c r="BR152" s="129"/>
      <c r="BS152" s="129"/>
      <c r="BT152" s="129"/>
      <c r="BU152" s="129"/>
      <c r="BV152" s="129"/>
      <c r="BW152" s="156"/>
      <c r="BX152" s="156"/>
      <c r="BY152" s="156"/>
      <c r="BZ152" s="156"/>
      <c r="CA152" s="156"/>
      <c r="CB152" s="156"/>
      <c r="CC152" s="156"/>
      <c r="CD152" s="156"/>
      <c r="CE152" s="156"/>
      <c r="CF152" s="156"/>
      <c r="CG152" s="156"/>
      <c r="CH152" s="156"/>
      <c r="CI152" s="156"/>
    </row>
    <row r="153" spans="1:87">
      <c r="A153" s="128"/>
      <c r="B153" s="127"/>
      <c r="C153" s="127"/>
      <c r="D153" s="127"/>
      <c r="E153" s="125"/>
      <c r="J153" s="124"/>
      <c r="K153" s="124"/>
      <c r="L153" s="124"/>
      <c r="M153" s="124"/>
      <c r="N153" s="124"/>
      <c r="O153" s="124"/>
      <c r="P153" s="124"/>
      <c r="Q153" s="124"/>
      <c r="R153" s="124"/>
      <c r="S153" s="124"/>
      <c r="T153" s="124"/>
      <c r="U153" s="156"/>
      <c r="V153" s="156"/>
      <c r="W153" s="156"/>
      <c r="X153" s="156"/>
      <c r="Y153" s="156"/>
      <c r="Z153" s="156"/>
      <c r="AA153" s="156"/>
      <c r="AB153" s="156"/>
      <c r="AC153" s="156"/>
      <c r="AD153" s="156"/>
      <c r="AE153" s="156"/>
      <c r="AF153" s="156"/>
      <c r="AG153" s="156"/>
      <c r="AH153" s="156"/>
      <c r="AI153" s="156"/>
      <c r="AJ153" s="156"/>
      <c r="AK153" s="156"/>
      <c r="AL153" s="156"/>
      <c r="AM153" s="156"/>
      <c r="AN153" s="156"/>
      <c r="AO153" s="156"/>
      <c r="AP153" s="129"/>
      <c r="AQ153" s="129"/>
      <c r="AR153" s="129"/>
      <c r="AS153" s="129"/>
      <c r="AT153" s="129"/>
      <c r="AU153" s="129"/>
      <c r="AV153" s="129"/>
      <c r="AW153" s="129"/>
      <c r="AX153" s="129"/>
      <c r="AY153" s="129"/>
      <c r="AZ153" s="129"/>
      <c r="BA153" s="129"/>
      <c r="BB153" s="129"/>
      <c r="BC153" s="129"/>
      <c r="BD153" s="129"/>
      <c r="BE153" s="129"/>
      <c r="BF153" s="129"/>
      <c r="BG153" s="129"/>
      <c r="BH153" s="129"/>
      <c r="BI153" s="129"/>
      <c r="BJ153" s="129"/>
      <c r="BK153" s="129"/>
      <c r="BL153" s="129"/>
      <c r="BM153" s="129"/>
      <c r="BN153" s="129"/>
      <c r="BO153" s="129"/>
      <c r="BP153" s="129"/>
      <c r="BQ153" s="129"/>
      <c r="BR153" s="129"/>
      <c r="BS153" s="129"/>
      <c r="BT153" s="129"/>
      <c r="BU153" s="129"/>
      <c r="BV153" s="129"/>
      <c r="BW153" s="156"/>
      <c r="BX153" s="156"/>
      <c r="BY153" s="156"/>
      <c r="BZ153" s="156"/>
      <c r="CA153" s="156"/>
      <c r="CB153" s="156"/>
      <c r="CC153" s="156"/>
      <c r="CD153" s="156"/>
      <c r="CE153" s="156"/>
      <c r="CF153" s="156"/>
      <c r="CG153" s="156"/>
      <c r="CH153" s="156"/>
      <c r="CI153" s="156"/>
    </row>
    <row r="154" spans="1:87">
      <c r="A154" s="128"/>
      <c r="B154" s="127"/>
      <c r="C154" s="127"/>
      <c r="D154" s="127"/>
      <c r="E154" s="125"/>
      <c r="J154" s="124"/>
      <c r="K154" s="124"/>
      <c r="L154" s="124"/>
      <c r="M154" s="124"/>
      <c r="N154" s="124"/>
      <c r="O154" s="124"/>
      <c r="P154" s="124"/>
      <c r="Q154" s="124"/>
      <c r="R154" s="124"/>
      <c r="S154" s="124"/>
      <c r="T154" s="124"/>
      <c r="U154" s="156"/>
      <c r="V154" s="156"/>
      <c r="W154" s="156"/>
      <c r="X154" s="156"/>
      <c r="Y154" s="156"/>
      <c r="Z154" s="156"/>
      <c r="AA154" s="156"/>
      <c r="AB154" s="156"/>
      <c r="AC154" s="156"/>
      <c r="AD154" s="156"/>
      <c r="AE154" s="156"/>
      <c r="AF154" s="156"/>
      <c r="AG154" s="156"/>
      <c r="AH154" s="156"/>
      <c r="AI154" s="156"/>
      <c r="AJ154" s="156"/>
      <c r="AK154" s="156"/>
      <c r="AL154" s="156"/>
      <c r="AM154" s="156"/>
      <c r="AN154" s="156"/>
      <c r="AO154" s="156"/>
      <c r="AP154" s="129"/>
      <c r="AQ154" s="129"/>
      <c r="AR154" s="129"/>
      <c r="AS154" s="129"/>
      <c r="AT154" s="129"/>
      <c r="AU154" s="129"/>
      <c r="AV154" s="129"/>
      <c r="AW154" s="129"/>
      <c r="AX154" s="129"/>
      <c r="AY154" s="129"/>
      <c r="AZ154" s="129"/>
      <c r="BA154" s="129"/>
      <c r="BB154" s="129"/>
      <c r="BC154" s="129"/>
      <c r="BD154" s="129"/>
      <c r="BE154" s="129"/>
      <c r="BF154" s="129"/>
      <c r="BG154" s="129"/>
      <c r="BH154" s="129"/>
      <c r="BI154" s="129"/>
      <c r="BJ154" s="129"/>
      <c r="BK154" s="129"/>
      <c r="BL154" s="129"/>
      <c r="BM154" s="129"/>
      <c r="BN154" s="129"/>
      <c r="BO154" s="129"/>
      <c r="BP154" s="129"/>
      <c r="BQ154" s="129"/>
      <c r="BR154" s="129"/>
      <c r="BS154" s="129"/>
      <c r="BT154" s="129"/>
      <c r="BU154" s="129"/>
      <c r="BV154" s="129"/>
      <c r="BW154" s="156"/>
      <c r="BX154" s="156"/>
      <c r="BY154" s="156"/>
      <c r="BZ154" s="156"/>
      <c r="CA154" s="156"/>
      <c r="CB154" s="156"/>
      <c r="CC154" s="156"/>
      <c r="CD154" s="156"/>
      <c r="CE154" s="156"/>
      <c r="CF154" s="156"/>
      <c r="CG154" s="156"/>
      <c r="CH154" s="156"/>
      <c r="CI154" s="156"/>
    </row>
    <row r="155" spans="1:87">
      <c r="A155" s="128"/>
      <c r="B155" s="127"/>
      <c r="C155" s="127"/>
      <c r="D155" s="127"/>
      <c r="E155" s="125"/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  <c r="T155" s="124"/>
      <c r="U155" s="156"/>
      <c r="V155" s="156"/>
      <c r="W155" s="156"/>
      <c r="X155" s="156"/>
      <c r="Y155" s="156"/>
      <c r="Z155" s="156"/>
      <c r="AA155" s="156"/>
      <c r="AB155" s="156"/>
      <c r="AC155" s="156"/>
      <c r="AD155" s="156"/>
      <c r="AE155" s="156"/>
      <c r="AF155" s="156"/>
      <c r="AG155" s="156"/>
      <c r="AH155" s="156"/>
      <c r="AI155" s="156"/>
      <c r="AJ155" s="156"/>
      <c r="AK155" s="156"/>
      <c r="AL155" s="156"/>
      <c r="AM155" s="156"/>
      <c r="AN155" s="156"/>
      <c r="AO155" s="156"/>
      <c r="AP155" s="129"/>
      <c r="AQ155" s="129"/>
      <c r="AR155" s="129"/>
      <c r="AS155" s="129"/>
      <c r="AT155" s="129"/>
      <c r="AU155" s="129"/>
      <c r="AV155" s="129"/>
      <c r="AW155" s="129"/>
      <c r="AX155" s="129"/>
      <c r="AY155" s="129"/>
      <c r="AZ155" s="129"/>
      <c r="BA155" s="129"/>
      <c r="BB155" s="129"/>
      <c r="BC155" s="129"/>
      <c r="BD155" s="129"/>
      <c r="BE155" s="129"/>
      <c r="BF155" s="129"/>
      <c r="BG155" s="129"/>
      <c r="BH155" s="129"/>
      <c r="BI155" s="129"/>
      <c r="BJ155" s="129"/>
      <c r="BK155" s="129"/>
      <c r="BL155" s="129"/>
      <c r="BM155" s="129"/>
      <c r="BN155" s="129"/>
      <c r="BO155" s="129"/>
      <c r="BP155" s="129"/>
      <c r="BQ155" s="129"/>
      <c r="BR155" s="129"/>
      <c r="BS155" s="129"/>
      <c r="BT155" s="129"/>
      <c r="BU155" s="129"/>
      <c r="BV155" s="129"/>
      <c r="BW155" s="156"/>
      <c r="BX155" s="156"/>
      <c r="BY155" s="156"/>
      <c r="BZ155" s="156"/>
      <c r="CA155" s="156"/>
      <c r="CB155" s="156"/>
      <c r="CC155" s="156"/>
      <c r="CD155" s="156"/>
      <c r="CE155" s="156"/>
      <c r="CF155" s="156"/>
      <c r="CG155" s="156"/>
      <c r="CH155" s="156"/>
      <c r="CI155" s="156"/>
    </row>
    <row r="156" spans="1:87">
      <c r="A156" s="128"/>
      <c r="B156" s="127"/>
      <c r="C156" s="127"/>
      <c r="D156" s="127"/>
      <c r="E156" s="125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  <c r="T156" s="124"/>
      <c r="U156" s="156"/>
      <c r="V156" s="156"/>
      <c r="W156" s="156"/>
      <c r="X156" s="156"/>
      <c r="Y156" s="156"/>
      <c r="Z156" s="156"/>
      <c r="AA156" s="156"/>
      <c r="AB156" s="156"/>
      <c r="AC156" s="156"/>
      <c r="AD156" s="156"/>
      <c r="AE156" s="156"/>
      <c r="AF156" s="156"/>
      <c r="AG156" s="156"/>
      <c r="AH156" s="156"/>
      <c r="AI156" s="156"/>
      <c r="AJ156" s="156"/>
      <c r="AK156" s="156"/>
      <c r="AL156" s="156"/>
      <c r="AM156" s="156"/>
      <c r="AN156" s="156"/>
      <c r="AO156" s="156"/>
      <c r="AP156" s="129"/>
      <c r="AQ156" s="129"/>
      <c r="AR156" s="129"/>
      <c r="AS156" s="129"/>
      <c r="AT156" s="129"/>
      <c r="AU156" s="129"/>
      <c r="AV156" s="129"/>
      <c r="AW156" s="129"/>
      <c r="AX156" s="129"/>
      <c r="AY156" s="129"/>
      <c r="AZ156" s="129"/>
      <c r="BA156" s="129"/>
      <c r="BB156" s="129"/>
      <c r="BC156" s="129"/>
      <c r="BD156" s="129"/>
      <c r="BE156" s="129"/>
      <c r="BF156" s="129"/>
      <c r="BG156" s="129"/>
      <c r="BH156" s="129"/>
      <c r="BI156" s="129"/>
      <c r="BJ156" s="129"/>
      <c r="BK156" s="129"/>
      <c r="BL156" s="129"/>
      <c r="BM156" s="129"/>
      <c r="BN156" s="129"/>
      <c r="BO156" s="129"/>
      <c r="BP156" s="129"/>
      <c r="BQ156" s="129"/>
      <c r="BR156" s="129"/>
      <c r="BS156" s="129"/>
      <c r="BT156" s="129"/>
      <c r="BU156" s="129"/>
      <c r="BV156" s="129"/>
      <c r="BW156" s="156"/>
      <c r="BX156" s="156"/>
      <c r="BY156" s="156"/>
      <c r="BZ156" s="156"/>
      <c r="CA156" s="156"/>
      <c r="CB156" s="156"/>
      <c r="CC156" s="156"/>
      <c r="CD156" s="156"/>
      <c r="CE156" s="156"/>
      <c r="CF156" s="156"/>
      <c r="CG156" s="156"/>
      <c r="CH156" s="156"/>
      <c r="CI156" s="156"/>
    </row>
    <row r="157" spans="1:87">
      <c r="A157" s="128"/>
      <c r="B157" s="127"/>
      <c r="C157" s="127"/>
      <c r="D157" s="127"/>
      <c r="E157" s="125"/>
      <c r="J157" s="124"/>
      <c r="K157" s="124"/>
      <c r="L157" s="124"/>
      <c r="M157" s="124"/>
      <c r="N157" s="124"/>
      <c r="O157" s="124"/>
      <c r="P157" s="124"/>
      <c r="Q157" s="124"/>
      <c r="R157" s="124"/>
      <c r="S157" s="124"/>
      <c r="T157" s="124"/>
      <c r="U157" s="156"/>
      <c r="V157" s="156"/>
      <c r="W157" s="156"/>
      <c r="X157" s="156"/>
      <c r="Y157" s="156"/>
      <c r="Z157" s="156"/>
      <c r="AA157" s="156"/>
      <c r="AB157" s="156"/>
      <c r="AC157" s="156"/>
      <c r="AD157" s="156"/>
      <c r="AE157" s="156"/>
      <c r="AF157" s="156"/>
      <c r="AG157" s="156"/>
      <c r="AH157" s="156"/>
      <c r="AI157" s="156"/>
      <c r="AJ157" s="156"/>
      <c r="AK157" s="156"/>
      <c r="AL157" s="156"/>
      <c r="AM157" s="156"/>
      <c r="AN157" s="156"/>
      <c r="AO157" s="156"/>
      <c r="AP157" s="129"/>
      <c r="AQ157" s="129"/>
      <c r="AR157" s="129"/>
      <c r="AS157" s="129"/>
      <c r="AT157" s="129"/>
      <c r="AU157" s="129"/>
      <c r="AV157" s="129"/>
      <c r="AW157" s="129"/>
      <c r="AX157" s="129"/>
      <c r="AY157" s="129"/>
      <c r="AZ157" s="129"/>
      <c r="BA157" s="129"/>
      <c r="BB157" s="129"/>
      <c r="BC157" s="129"/>
      <c r="BD157" s="129"/>
      <c r="BE157" s="129"/>
      <c r="BF157" s="129"/>
      <c r="BG157" s="129"/>
      <c r="BH157" s="129"/>
      <c r="BI157" s="129"/>
      <c r="BJ157" s="129"/>
      <c r="BK157" s="129"/>
      <c r="BL157" s="129"/>
      <c r="BM157" s="129"/>
      <c r="BN157" s="129"/>
      <c r="BO157" s="129"/>
      <c r="BP157" s="129"/>
      <c r="BQ157" s="129"/>
      <c r="BR157" s="129"/>
      <c r="BS157" s="129"/>
      <c r="BT157" s="129"/>
      <c r="BU157" s="129"/>
      <c r="BV157" s="129"/>
      <c r="BW157" s="156"/>
      <c r="BX157" s="156"/>
      <c r="BY157" s="156"/>
      <c r="BZ157" s="156"/>
      <c r="CA157" s="156"/>
      <c r="CB157" s="156"/>
      <c r="CC157" s="156"/>
      <c r="CD157" s="156"/>
      <c r="CE157" s="156"/>
      <c r="CF157" s="156"/>
      <c r="CG157" s="156"/>
      <c r="CH157" s="156"/>
      <c r="CI157" s="156"/>
    </row>
    <row r="158" spans="1:87">
      <c r="A158" s="128"/>
      <c r="B158" s="127"/>
      <c r="C158" s="127"/>
      <c r="D158" s="127"/>
      <c r="E158" s="125"/>
      <c r="J158" s="124"/>
      <c r="K158" s="124"/>
      <c r="L158" s="124"/>
      <c r="M158" s="124"/>
      <c r="N158" s="124"/>
      <c r="O158" s="124"/>
      <c r="P158" s="124"/>
      <c r="Q158" s="124"/>
      <c r="R158" s="124"/>
      <c r="S158" s="124"/>
      <c r="T158" s="124"/>
      <c r="U158" s="156"/>
      <c r="V158" s="156"/>
      <c r="W158" s="156"/>
      <c r="X158" s="156"/>
      <c r="Y158" s="156"/>
      <c r="Z158" s="156"/>
      <c r="AA158" s="156"/>
      <c r="AB158" s="156"/>
      <c r="AC158" s="156"/>
      <c r="AD158" s="156"/>
      <c r="AE158" s="156"/>
      <c r="AF158" s="156"/>
      <c r="AG158" s="156"/>
      <c r="AH158" s="156"/>
      <c r="AI158" s="156"/>
      <c r="AJ158" s="156"/>
      <c r="AK158" s="156"/>
      <c r="AL158" s="156"/>
      <c r="AM158" s="156"/>
      <c r="AN158" s="156"/>
      <c r="AO158" s="156"/>
      <c r="AP158" s="129"/>
      <c r="AQ158" s="129"/>
      <c r="AR158" s="129"/>
      <c r="AS158" s="129"/>
      <c r="AT158" s="129"/>
      <c r="AU158" s="129"/>
      <c r="AV158" s="129"/>
      <c r="AW158" s="129"/>
      <c r="AX158" s="129"/>
      <c r="AY158" s="129"/>
      <c r="AZ158" s="129"/>
      <c r="BA158" s="129"/>
      <c r="BB158" s="129"/>
      <c r="BC158" s="129"/>
      <c r="BD158" s="129"/>
      <c r="BE158" s="129"/>
      <c r="BF158" s="129"/>
      <c r="BG158" s="129"/>
      <c r="BH158" s="129"/>
      <c r="BI158" s="129"/>
      <c r="BJ158" s="129"/>
      <c r="BK158" s="129"/>
      <c r="BL158" s="129"/>
      <c r="BM158" s="129"/>
      <c r="BN158" s="129"/>
      <c r="BO158" s="129"/>
      <c r="BP158" s="129"/>
      <c r="BQ158" s="129"/>
      <c r="BR158" s="129"/>
      <c r="BS158" s="129"/>
      <c r="BT158" s="129"/>
      <c r="BU158" s="129"/>
      <c r="BV158" s="129"/>
      <c r="BW158" s="156"/>
      <c r="BX158" s="156"/>
      <c r="BY158" s="156"/>
      <c r="BZ158" s="156"/>
      <c r="CA158" s="156"/>
      <c r="CB158" s="156"/>
      <c r="CC158" s="156"/>
      <c r="CD158" s="156"/>
      <c r="CE158" s="156"/>
      <c r="CF158" s="156"/>
      <c r="CG158" s="156"/>
      <c r="CH158" s="156"/>
      <c r="CI158" s="156"/>
    </row>
    <row r="159" spans="1:87">
      <c r="A159" s="128"/>
      <c r="B159" s="127"/>
      <c r="C159" s="127"/>
      <c r="D159" s="127"/>
      <c r="E159" s="125"/>
      <c r="J159" s="124"/>
      <c r="K159" s="124"/>
      <c r="L159" s="124"/>
      <c r="M159" s="124"/>
      <c r="N159" s="124"/>
      <c r="O159" s="124"/>
      <c r="P159" s="124"/>
      <c r="Q159" s="124"/>
      <c r="R159" s="124"/>
      <c r="S159" s="124"/>
      <c r="T159" s="124"/>
      <c r="U159" s="156"/>
      <c r="V159" s="156"/>
      <c r="W159" s="156"/>
      <c r="X159" s="156"/>
      <c r="Y159" s="156"/>
      <c r="Z159" s="156"/>
      <c r="AA159" s="156"/>
      <c r="AB159" s="156"/>
      <c r="AC159" s="156"/>
      <c r="AD159" s="156"/>
      <c r="AE159" s="156"/>
      <c r="AF159" s="156"/>
      <c r="AG159" s="156"/>
      <c r="AH159" s="156"/>
      <c r="AI159" s="156"/>
      <c r="AJ159" s="156"/>
      <c r="AK159" s="156"/>
      <c r="AL159" s="156"/>
      <c r="AM159" s="156"/>
      <c r="AN159" s="156"/>
      <c r="AO159" s="156"/>
      <c r="AP159" s="129"/>
      <c r="AQ159" s="129"/>
      <c r="AR159" s="129"/>
      <c r="AS159" s="129"/>
      <c r="AT159" s="129"/>
      <c r="AU159" s="129"/>
      <c r="AV159" s="129"/>
      <c r="AW159" s="129"/>
      <c r="AX159" s="129"/>
      <c r="AY159" s="129"/>
      <c r="AZ159" s="129"/>
      <c r="BA159" s="129"/>
      <c r="BB159" s="129"/>
      <c r="BC159" s="129"/>
      <c r="BD159" s="129"/>
      <c r="BE159" s="129"/>
      <c r="BF159" s="129"/>
      <c r="BG159" s="129"/>
      <c r="BH159" s="129"/>
      <c r="BI159" s="129"/>
      <c r="BJ159" s="129"/>
      <c r="BK159" s="129"/>
      <c r="BL159" s="129"/>
      <c r="BM159" s="129"/>
      <c r="BN159" s="129"/>
      <c r="BO159" s="129"/>
      <c r="BP159" s="129"/>
      <c r="BQ159" s="129"/>
      <c r="BR159" s="129"/>
      <c r="BS159" s="129"/>
      <c r="BT159" s="129"/>
      <c r="BU159" s="129"/>
      <c r="BV159" s="129"/>
      <c r="BW159" s="156"/>
      <c r="BX159" s="156"/>
      <c r="BY159" s="156"/>
      <c r="BZ159" s="156"/>
      <c r="CA159" s="156"/>
      <c r="CB159" s="156"/>
      <c r="CC159" s="156"/>
      <c r="CD159" s="156"/>
      <c r="CE159" s="156"/>
      <c r="CF159" s="156"/>
      <c r="CG159" s="156"/>
      <c r="CH159" s="156"/>
      <c r="CI159" s="156"/>
    </row>
    <row r="160" spans="1:87">
      <c r="A160" s="128"/>
      <c r="B160" s="127"/>
      <c r="C160" s="127"/>
      <c r="D160" s="127"/>
      <c r="E160" s="125"/>
      <c r="J160" s="124"/>
      <c r="K160" s="124"/>
      <c r="L160" s="124"/>
      <c r="M160" s="124"/>
      <c r="N160" s="124"/>
      <c r="O160" s="124"/>
      <c r="P160" s="124"/>
      <c r="Q160" s="124"/>
      <c r="R160" s="124"/>
      <c r="S160" s="124"/>
      <c r="T160" s="124"/>
      <c r="U160" s="156"/>
      <c r="V160" s="156"/>
      <c r="W160" s="156"/>
      <c r="X160" s="156"/>
      <c r="Y160" s="156"/>
      <c r="Z160" s="156"/>
      <c r="AA160" s="156"/>
      <c r="AB160" s="156"/>
      <c r="AC160" s="156"/>
      <c r="AD160" s="156"/>
      <c r="AE160" s="156"/>
      <c r="AF160" s="156"/>
      <c r="AG160" s="156"/>
      <c r="AH160" s="156"/>
      <c r="AI160" s="156"/>
      <c r="AJ160" s="156"/>
      <c r="AK160" s="156"/>
      <c r="AL160" s="156"/>
      <c r="AM160" s="156"/>
      <c r="AN160" s="156"/>
      <c r="AO160" s="156"/>
      <c r="AP160" s="129"/>
      <c r="AQ160" s="129"/>
      <c r="AR160" s="129"/>
      <c r="AS160" s="129"/>
      <c r="AT160" s="129"/>
      <c r="AU160" s="129"/>
      <c r="AV160" s="129"/>
      <c r="AW160" s="129"/>
      <c r="AX160" s="129"/>
      <c r="AY160" s="129"/>
      <c r="AZ160" s="129"/>
      <c r="BA160" s="129"/>
      <c r="BB160" s="129"/>
      <c r="BC160" s="129"/>
      <c r="BD160" s="129"/>
      <c r="BE160" s="129"/>
      <c r="BF160" s="129"/>
      <c r="BG160" s="129"/>
      <c r="BH160" s="129"/>
      <c r="BI160" s="129"/>
      <c r="BJ160" s="129"/>
      <c r="BK160" s="129"/>
      <c r="BL160" s="129"/>
      <c r="BM160" s="129"/>
      <c r="BN160" s="129"/>
      <c r="BO160" s="129"/>
      <c r="BP160" s="129"/>
      <c r="BQ160" s="129"/>
      <c r="BR160" s="129"/>
      <c r="BS160" s="129"/>
      <c r="BT160" s="129"/>
      <c r="BU160" s="129"/>
      <c r="BV160" s="129"/>
      <c r="BW160" s="156"/>
      <c r="BX160" s="156"/>
      <c r="BY160" s="156"/>
      <c r="BZ160" s="156"/>
      <c r="CA160" s="156"/>
      <c r="CB160" s="156"/>
      <c r="CC160" s="156"/>
      <c r="CD160" s="156"/>
      <c r="CE160" s="156"/>
      <c r="CF160" s="156"/>
      <c r="CG160" s="156"/>
      <c r="CH160" s="156"/>
      <c r="CI160" s="156"/>
    </row>
    <row r="161" spans="1:87">
      <c r="A161" s="128"/>
      <c r="B161" s="127"/>
      <c r="C161" s="127"/>
      <c r="D161" s="127"/>
      <c r="E161" s="125"/>
      <c r="J161" s="124"/>
      <c r="K161" s="124"/>
      <c r="L161" s="124"/>
      <c r="M161" s="124"/>
      <c r="N161" s="124"/>
      <c r="O161" s="124"/>
      <c r="P161" s="124"/>
      <c r="Q161" s="124"/>
      <c r="R161" s="124"/>
      <c r="S161" s="124"/>
      <c r="T161" s="124"/>
      <c r="U161" s="156"/>
      <c r="V161" s="156"/>
      <c r="W161" s="156"/>
      <c r="X161" s="156"/>
      <c r="Y161" s="156"/>
      <c r="Z161" s="156"/>
      <c r="AA161" s="156"/>
      <c r="AB161" s="156"/>
      <c r="AC161" s="156"/>
      <c r="AD161" s="156"/>
      <c r="AE161" s="156"/>
      <c r="AF161" s="156"/>
      <c r="AG161" s="156"/>
      <c r="AH161" s="156"/>
      <c r="AI161" s="156"/>
      <c r="AJ161" s="156"/>
      <c r="AK161" s="156"/>
      <c r="AL161" s="156"/>
      <c r="AM161" s="156"/>
      <c r="AN161" s="156"/>
      <c r="AO161" s="156"/>
      <c r="AP161" s="129"/>
      <c r="AQ161" s="129"/>
      <c r="AR161" s="129"/>
      <c r="AS161" s="129"/>
      <c r="AT161" s="129"/>
      <c r="AU161" s="129"/>
      <c r="AV161" s="129"/>
      <c r="AW161" s="129"/>
      <c r="AX161" s="129"/>
      <c r="AY161" s="129"/>
      <c r="AZ161" s="129"/>
      <c r="BA161" s="129"/>
      <c r="BB161" s="129"/>
      <c r="BC161" s="129"/>
      <c r="BD161" s="129"/>
      <c r="BE161" s="129"/>
      <c r="BF161" s="129"/>
      <c r="BG161" s="129"/>
      <c r="BH161" s="129"/>
      <c r="BI161" s="129"/>
      <c r="BJ161" s="129"/>
      <c r="BK161" s="129"/>
      <c r="BL161" s="129"/>
      <c r="BM161" s="129"/>
      <c r="BN161" s="129"/>
      <c r="BO161" s="129"/>
      <c r="BP161" s="129"/>
      <c r="BQ161" s="129"/>
      <c r="BR161" s="129"/>
      <c r="BS161" s="129"/>
      <c r="BT161" s="129"/>
      <c r="BU161" s="129"/>
      <c r="BV161" s="129"/>
      <c r="BW161" s="156"/>
      <c r="BX161" s="156"/>
      <c r="BY161" s="156"/>
      <c r="BZ161" s="156"/>
      <c r="CA161" s="156"/>
      <c r="CB161" s="156"/>
      <c r="CC161" s="156"/>
      <c r="CD161" s="156"/>
      <c r="CE161" s="156"/>
      <c r="CF161" s="156"/>
      <c r="CG161" s="156"/>
      <c r="CH161" s="156"/>
      <c r="CI161" s="156"/>
    </row>
    <row r="162" spans="1:87">
      <c r="A162" s="128"/>
      <c r="B162" s="127"/>
      <c r="C162" s="127"/>
      <c r="D162" s="127"/>
      <c r="E162" s="125"/>
      <c r="J162" s="124"/>
      <c r="K162" s="124"/>
      <c r="L162" s="124"/>
      <c r="M162" s="124"/>
      <c r="N162" s="124"/>
      <c r="O162" s="124"/>
      <c r="P162" s="124"/>
      <c r="Q162" s="124"/>
      <c r="R162" s="124"/>
      <c r="S162" s="124"/>
      <c r="T162" s="124"/>
      <c r="U162" s="156"/>
      <c r="V162" s="156"/>
      <c r="W162" s="156"/>
      <c r="X162" s="156"/>
      <c r="Y162" s="156"/>
      <c r="Z162" s="156"/>
      <c r="AA162" s="156"/>
      <c r="AB162" s="156"/>
      <c r="AC162" s="156"/>
      <c r="AD162" s="156"/>
      <c r="AE162" s="156"/>
      <c r="AF162" s="156"/>
      <c r="AG162" s="156"/>
      <c r="AH162" s="156"/>
      <c r="AI162" s="156"/>
      <c r="AJ162" s="156"/>
      <c r="AK162" s="156"/>
      <c r="AL162" s="156"/>
      <c r="AM162" s="156"/>
      <c r="AN162" s="156"/>
      <c r="AO162" s="156"/>
      <c r="AP162" s="129"/>
      <c r="AQ162" s="129"/>
      <c r="AR162" s="129"/>
      <c r="AS162" s="129"/>
      <c r="AT162" s="129"/>
      <c r="AU162" s="129"/>
      <c r="AV162" s="129"/>
      <c r="AW162" s="129"/>
      <c r="AX162" s="129"/>
      <c r="AY162" s="129"/>
      <c r="AZ162" s="129"/>
      <c r="BA162" s="129"/>
      <c r="BB162" s="129"/>
      <c r="BC162" s="129"/>
      <c r="BD162" s="129"/>
      <c r="BE162" s="129"/>
      <c r="BF162" s="129"/>
      <c r="BG162" s="129"/>
      <c r="BH162" s="129"/>
      <c r="BI162" s="129"/>
      <c r="BJ162" s="129"/>
      <c r="BK162" s="129"/>
      <c r="BL162" s="129"/>
      <c r="BM162" s="129"/>
      <c r="BN162" s="129"/>
      <c r="BO162" s="129"/>
      <c r="BP162" s="129"/>
      <c r="BQ162" s="129"/>
      <c r="BR162" s="129"/>
      <c r="BS162" s="129"/>
      <c r="BT162" s="129"/>
      <c r="BU162" s="129"/>
      <c r="BV162" s="129"/>
      <c r="BW162" s="156"/>
      <c r="BX162" s="156"/>
      <c r="BY162" s="156"/>
      <c r="BZ162" s="156"/>
      <c r="CA162" s="156"/>
      <c r="CB162" s="156"/>
      <c r="CC162" s="156"/>
      <c r="CD162" s="156"/>
      <c r="CE162" s="156"/>
      <c r="CF162" s="156"/>
      <c r="CG162" s="156"/>
      <c r="CH162" s="156"/>
      <c r="CI162" s="156"/>
    </row>
    <row r="163" spans="1:87">
      <c r="A163" s="128"/>
      <c r="B163" s="127"/>
      <c r="C163" s="127"/>
      <c r="D163" s="127"/>
      <c r="E163" s="125"/>
      <c r="J163" s="124"/>
      <c r="K163" s="124"/>
      <c r="L163" s="124"/>
      <c r="M163" s="124"/>
      <c r="N163" s="124"/>
      <c r="O163" s="124"/>
      <c r="P163" s="124"/>
      <c r="Q163" s="124"/>
      <c r="R163" s="124"/>
      <c r="S163" s="124"/>
      <c r="T163" s="124"/>
      <c r="U163" s="156"/>
      <c r="V163" s="156"/>
      <c r="W163" s="156"/>
      <c r="X163" s="156"/>
      <c r="Y163" s="156"/>
      <c r="Z163" s="156"/>
      <c r="AA163" s="156"/>
      <c r="AB163" s="156"/>
      <c r="AC163" s="156"/>
      <c r="AD163" s="156"/>
      <c r="AE163" s="156"/>
      <c r="AF163" s="156"/>
      <c r="AG163" s="156"/>
      <c r="AH163" s="156"/>
      <c r="AI163" s="156"/>
      <c r="AJ163" s="156"/>
      <c r="AK163" s="156"/>
      <c r="AL163" s="156"/>
      <c r="AM163" s="156"/>
      <c r="AN163" s="156"/>
      <c r="AO163" s="156"/>
      <c r="AP163" s="129"/>
      <c r="AQ163" s="129"/>
      <c r="AR163" s="129"/>
      <c r="AS163" s="129"/>
      <c r="AT163" s="129"/>
      <c r="AU163" s="129"/>
      <c r="AV163" s="129"/>
      <c r="AW163" s="129"/>
      <c r="AX163" s="129"/>
      <c r="AY163" s="129"/>
      <c r="AZ163" s="129"/>
      <c r="BA163" s="129"/>
      <c r="BB163" s="129"/>
      <c r="BC163" s="129"/>
      <c r="BD163" s="129"/>
      <c r="BE163" s="129"/>
      <c r="BF163" s="129"/>
      <c r="BG163" s="129"/>
      <c r="BH163" s="129"/>
      <c r="BI163" s="129"/>
      <c r="BJ163" s="129"/>
      <c r="BK163" s="129"/>
      <c r="BL163" s="129"/>
      <c r="BM163" s="129"/>
      <c r="BN163" s="129"/>
      <c r="BO163" s="129"/>
      <c r="BP163" s="129"/>
      <c r="BQ163" s="129"/>
      <c r="BR163" s="129"/>
      <c r="BS163" s="129"/>
      <c r="BT163" s="129"/>
      <c r="BU163" s="129"/>
      <c r="BV163" s="129"/>
      <c r="BW163" s="156"/>
      <c r="BX163" s="156"/>
      <c r="BY163" s="156"/>
      <c r="BZ163" s="156"/>
      <c r="CA163" s="156"/>
      <c r="CB163" s="156"/>
      <c r="CC163" s="156"/>
      <c r="CD163" s="156"/>
      <c r="CE163" s="156"/>
      <c r="CF163" s="156"/>
      <c r="CG163" s="156"/>
      <c r="CH163" s="156"/>
      <c r="CI163" s="156"/>
    </row>
    <row r="164" spans="1:87">
      <c r="A164" s="128"/>
      <c r="B164" s="127"/>
      <c r="C164" s="127"/>
      <c r="D164" s="127"/>
      <c r="E164" s="125"/>
      <c r="J164" s="124"/>
      <c r="K164" s="124"/>
      <c r="L164" s="124"/>
      <c r="M164" s="124"/>
      <c r="N164" s="124"/>
      <c r="O164" s="124"/>
      <c r="P164" s="124"/>
      <c r="Q164" s="124"/>
      <c r="R164" s="124"/>
      <c r="S164" s="124"/>
      <c r="T164" s="124"/>
      <c r="U164" s="156"/>
      <c r="V164" s="156"/>
      <c r="W164" s="156"/>
      <c r="X164" s="156"/>
      <c r="Y164" s="156"/>
      <c r="Z164" s="156"/>
      <c r="AA164" s="156"/>
      <c r="AB164" s="156"/>
      <c r="AC164" s="156"/>
      <c r="AD164" s="156"/>
      <c r="AE164" s="156"/>
      <c r="AF164" s="156"/>
      <c r="AG164" s="156"/>
      <c r="AH164" s="156"/>
      <c r="AI164" s="156"/>
      <c r="AJ164" s="156"/>
      <c r="AK164" s="156"/>
      <c r="AL164" s="156"/>
      <c r="AM164" s="156"/>
      <c r="AN164" s="156"/>
      <c r="AO164" s="156"/>
      <c r="AP164" s="129"/>
      <c r="AQ164" s="129"/>
      <c r="AR164" s="129"/>
      <c r="AS164" s="129"/>
      <c r="AT164" s="129"/>
      <c r="AU164" s="129"/>
      <c r="AV164" s="129"/>
      <c r="AW164" s="129"/>
      <c r="AX164" s="129"/>
      <c r="AY164" s="129"/>
      <c r="AZ164" s="129"/>
      <c r="BA164" s="129"/>
      <c r="BB164" s="129"/>
      <c r="BC164" s="129"/>
      <c r="BD164" s="129"/>
      <c r="BE164" s="129"/>
      <c r="BF164" s="129"/>
      <c r="BG164" s="129"/>
      <c r="BH164" s="129"/>
      <c r="BI164" s="129"/>
      <c r="BJ164" s="129"/>
      <c r="BK164" s="129"/>
      <c r="BL164" s="129"/>
      <c r="BM164" s="129"/>
      <c r="BN164" s="129"/>
      <c r="BO164" s="129"/>
      <c r="BP164" s="129"/>
      <c r="BQ164" s="129"/>
      <c r="BR164" s="129"/>
      <c r="BS164" s="129"/>
      <c r="BT164" s="129"/>
      <c r="BU164" s="129"/>
      <c r="BV164" s="129"/>
      <c r="BW164" s="156"/>
      <c r="BX164" s="156"/>
      <c r="BY164" s="156"/>
      <c r="BZ164" s="156"/>
      <c r="CA164" s="156"/>
      <c r="CB164" s="156"/>
      <c r="CC164" s="156"/>
      <c r="CD164" s="156"/>
      <c r="CE164" s="156"/>
      <c r="CF164" s="156"/>
      <c r="CG164" s="156"/>
      <c r="CH164" s="156"/>
      <c r="CI164" s="156"/>
    </row>
    <row r="165" spans="1:87">
      <c r="A165" s="128"/>
      <c r="B165" s="127"/>
      <c r="C165" s="127"/>
      <c r="D165" s="127"/>
      <c r="E165" s="125"/>
      <c r="J165" s="124"/>
      <c r="K165" s="124"/>
      <c r="L165" s="124"/>
      <c r="M165" s="124"/>
      <c r="N165" s="124"/>
      <c r="O165" s="124"/>
      <c r="P165" s="124"/>
      <c r="Q165" s="124"/>
      <c r="R165" s="124"/>
      <c r="S165" s="124"/>
      <c r="T165" s="124"/>
      <c r="U165" s="156"/>
      <c r="V165" s="156"/>
      <c r="W165" s="156"/>
      <c r="X165" s="156"/>
      <c r="Y165" s="156"/>
      <c r="Z165" s="156"/>
      <c r="AA165" s="156"/>
      <c r="AB165" s="156"/>
      <c r="AC165" s="156"/>
      <c r="AD165" s="156"/>
      <c r="AE165" s="156"/>
      <c r="AF165" s="156"/>
      <c r="AG165" s="156"/>
      <c r="AH165" s="156"/>
      <c r="AI165" s="156"/>
      <c r="AJ165" s="156"/>
      <c r="AK165" s="156"/>
      <c r="AL165" s="156"/>
      <c r="AM165" s="156"/>
      <c r="AN165" s="156"/>
      <c r="AO165" s="156"/>
      <c r="AP165" s="129"/>
      <c r="AQ165" s="129"/>
      <c r="AR165" s="129"/>
      <c r="AS165" s="129"/>
      <c r="AT165" s="129"/>
      <c r="AU165" s="129"/>
      <c r="AV165" s="129"/>
      <c r="AW165" s="129"/>
      <c r="AX165" s="129"/>
      <c r="AY165" s="129"/>
      <c r="AZ165" s="129"/>
      <c r="BA165" s="129"/>
      <c r="BB165" s="129"/>
      <c r="BC165" s="129"/>
      <c r="BD165" s="129"/>
      <c r="BE165" s="129"/>
      <c r="BF165" s="129"/>
      <c r="BG165" s="129"/>
      <c r="BH165" s="129"/>
      <c r="BI165" s="129"/>
      <c r="BJ165" s="129"/>
      <c r="BK165" s="129"/>
      <c r="BL165" s="129"/>
      <c r="BM165" s="129"/>
      <c r="BN165" s="129"/>
      <c r="BO165" s="129"/>
      <c r="BP165" s="129"/>
      <c r="BQ165" s="129"/>
      <c r="BR165" s="129"/>
      <c r="BS165" s="129"/>
      <c r="BT165" s="129"/>
      <c r="BU165" s="129"/>
      <c r="BV165" s="129"/>
      <c r="BW165" s="156"/>
      <c r="BX165" s="156"/>
      <c r="BY165" s="156"/>
      <c r="BZ165" s="156"/>
      <c r="CA165" s="156"/>
      <c r="CB165" s="156"/>
      <c r="CC165" s="156"/>
      <c r="CD165" s="156"/>
      <c r="CE165" s="156"/>
      <c r="CF165" s="156"/>
      <c r="CG165" s="156"/>
      <c r="CH165" s="156"/>
      <c r="CI165" s="156"/>
    </row>
    <row r="166" spans="1:87">
      <c r="A166" s="128"/>
      <c r="B166" s="127"/>
      <c r="C166" s="127"/>
      <c r="D166" s="127"/>
      <c r="E166" s="125"/>
      <c r="J166" s="124"/>
      <c r="K166" s="124"/>
      <c r="L166" s="124"/>
      <c r="M166" s="124"/>
      <c r="N166" s="124"/>
      <c r="O166" s="124"/>
      <c r="P166" s="124"/>
      <c r="Q166" s="124"/>
      <c r="R166" s="124"/>
      <c r="S166" s="124"/>
      <c r="T166" s="124"/>
      <c r="U166" s="156"/>
      <c r="V166" s="156"/>
      <c r="W166" s="156"/>
      <c r="X166" s="156"/>
      <c r="Y166" s="156"/>
      <c r="Z166" s="156"/>
      <c r="AA166" s="156"/>
      <c r="AB166" s="156"/>
      <c r="AC166" s="156"/>
      <c r="AD166" s="156"/>
      <c r="AE166" s="156"/>
      <c r="AF166" s="156"/>
      <c r="AG166" s="156"/>
      <c r="AH166" s="156"/>
      <c r="AI166" s="156"/>
      <c r="AJ166" s="156"/>
      <c r="AK166" s="156"/>
      <c r="AL166" s="156"/>
      <c r="AM166" s="156"/>
      <c r="AN166" s="156"/>
      <c r="AO166" s="156"/>
      <c r="AP166" s="129"/>
      <c r="AQ166" s="129"/>
      <c r="AR166" s="129"/>
      <c r="AS166" s="129"/>
      <c r="AT166" s="129"/>
      <c r="AU166" s="129"/>
      <c r="AV166" s="129"/>
      <c r="AW166" s="129"/>
      <c r="AX166" s="129"/>
      <c r="AY166" s="129"/>
      <c r="AZ166" s="129"/>
      <c r="BA166" s="129"/>
      <c r="BB166" s="129"/>
      <c r="BC166" s="129"/>
      <c r="BD166" s="129"/>
      <c r="BE166" s="129"/>
      <c r="BF166" s="129"/>
      <c r="BG166" s="129"/>
      <c r="BH166" s="129"/>
      <c r="BI166" s="129"/>
      <c r="BJ166" s="129"/>
      <c r="BK166" s="129"/>
      <c r="BL166" s="129"/>
      <c r="BM166" s="129"/>
      <c r="BN166" s="129"/>
      <c r="BO166" s="129"/>
      <c r="BP166" s="129"/>
      <c r="BQ166" s="129"/>
      <c r="BR166" s="129"/>
      <c r="BS166" s="129"/>
      <c r="BT166" s="129"/>
      <c r="BU166" s="129"/>
      <c r="BV166" s="129"/>
      <c r="BW166" s="156"/>
      <c r="BX166" s="156"/>
      <c r="BY166" s="156"/>
      <c r="BZ166" s="156"/>
      <c r="CA166" s="156"/>
      <c r="CB166" s="156"/>
      <c r="CC166" s="156"/>
      <c r="CD166" s="156"/>
      <c r="CE166" s="156"/>
      <c r="CF166" s="156"/>
      <c r="CG166" s="156"/>
      <c r="CH166" s="156"/>
      <c r="CI166" s="156"/>
    </row>
    <row r="167" spans="1:87">
      <c r="A167" s="128"/>
      <c r="B167" s="127"/>
      <c r="C167" s="127"/>
      <c r="D167" s="127"/>
      <c r="E167" s="125"/>
      <c r="J167" s="124"/>
      <c r="K167" s="124"/>
      <c r="L167" s="124"/>
      <c r="M167" s="124"/>
      <c r="N167" s="124"/>
      <c r="O167" s="124"/>
      <c r="P167" s="124"/>
      <c r="Q167" s="124"/>
      <c r="R167" s="124"/>
      <c r="S167" s="124"/>
      <c r="T167" s="124"/>
      <c r="U167" s="156"/>
      <c r="V167" s="156"/>
      <c r="W167" s="156"/>
      <c r="X167" s="156"/>
      <c r="Y167" s="156"/>
      <c r="Z167" s="156"/>
      <c r="AA167" s="156"/>
      <c r="AB167" s="156"/>
      <c r="AC167" s="156"/>
      <c r="AD167" s="156"/>
      <c r="AE167" s="156"/>
      <c r="AF167" s="156"/>
      <c r="AG167" s="156"/>
      <c r="AH167" s="156"/>
      <c r="AI167" s="156"/>
      <c r="AJ167" s="156"/>
      <c r="AK167" s="156"/>
      <c r="AL167" s="156"/>
      <c r="AM167" s="156"/>
      <c r="AN167" s="156"/>
      <c r="AO167" s="156"/>
      <c r="AP167" s="129"/>
      <c r="AQ167" s="129"/>
      <c r="AR167" s="129"/>
      <c r="AS167" s="129"/>
      <c r="AT167" s="129"/>
      <c r="AU167" s="129"/>
      <c r="AV167" s="129"/>
      <c r="AW167" s="129"/>
      <c r="AX167" s="129"/>
      <c r="AY167" s="129"/>
      <c r="AZ167" s="129"/>
      <c r="BA167" s="129"/>
      <c r="BB167" s="129"/>
      <c r="BC167" s="129"/>
      <c r="BD167" s="129"/>
      <c r="BE167" s="129"/>
      <c r="BF167" s="129"/>
      <c r="BG167" s="129"/>
      <c r="BH167" s="129"/>
      <c r="BI167" s="129"/>
      <c r="BJ167" s="129"/>
      <c r="BK167" s="129"/>
      <c r="BL167" s="129"/>
      <c r="BM167" s="129"/>
      <c r="BN167" s="129"/>
      <c r="BO167" s="129"/>
      <c r="BP167" s="129"/>
      <c r="BQ167" s="129"/>
      <c r="BR167" s="129"/>
      <c r="BS167" s="129"/>
      <c r="BT167" s="129"/>
      <c r="BU167" s="129"/>
      <c r="BV167" s="129"/>
      <c r="BW167" s="156"/>
      <c r="BX167" s="156"/>
      <c r="BY167" s="156"/>
      <c r="BZ167" s="156"/>
      <c r="CA167" s="156"/>
      <c r="CB167" s="156"/>
      <c r="CC167" s="156"/>
      <c r="CD167" s="156"/>
      <c r="CE167" s="156"/>
      <c r="CF167" s="156"/>
      <c r="CG167" s="156"/>
      <c r="CH167" s="156"/>
      <c r="CI167" s="156"/>
    </row>
    <row r="168" spans="1:87">
      <c r="AP168" s="155"/>
      <c r="AQ168" s="155"/>
      <c r="AR168" s="155"/>
      <c r="AS168" s="155"/>
      <c r="AT168" s="155"/>
      <c r="AU168" s="155"/>
      <c r="AV168" s="155"/>
      <c r="AW168" s="155"/>
      <c r="AX168" s="155"/>
      <c r="AY168" s="155"/>
      <c r="AZ168" s="155"/>
      <c r="BA168" s="155"/>
      <c r="BB168" s="155"/>
      <c r="BC168" s="155"/>
      <c r="BD168" s="155"/>
      <c r="BE168" s="155"/>
      <c r="BF168" s="155"/>
      <c r="BG168" s="155"/>
      <c r="BH168" s="155"/>
      <c r="BI168" s="155"/>
      <c r="BJ168" s="155"/>
      <c r="BK168" s="155"/>
      <c r="BL168" s="155"/>
      <c r="BM168" s="155"/>
      <c r="BN168" s="155"/>
      <c r="BO168" s="155"/>
      <c r="BP168" s="155"/>
      <c r="BQ168" s="155"/>
      <c r="BR168" s="155"/>
      <c r="BS168" s="155"/>
      <c r="BT168" s="155"/>
      <c r="BU168" s="155"/>
      <c r="BV168" s="155"/>
    </row>
    <row r="169" spans="1:87">
      <c r="AP169" s="155"/>
      <c r="AQ169" s="155"/>
      <c r="AR169" s="155"/>
      <c r="AS169" s="155"/>
      <c r="AT169" s="155"/>
      <c r="AU169" s="155"/>
      <c r="AV169" s="155"/>
      <c r="AW169" s="155"/>
      <c r="AX169" s="155"/>
      <c r="AY169" s="155"/>
      <c r="AZ169" s="155"/>
      <c r="BA169" s="155"/>
      <c r="BB169" s="155"/>
      <c r="BC169" s="155"/>
      <c r="BD169" s="155"/>
      <c r="BE169" s="155"/>
      <c r="BF169" s="155"/>
      <c r="BG169" s="155"/>
      <c r="BH169" s="155"/>
      <c r="BI169" s="155"/>
      <c r="BJ169" s="155"/>
      <c r="BK169" s="155"/>
      <c r="BL169" s="155"/>
      <c r="BM169" s="155"/>
      <c r="BN169" s="155"/>
      <c r="BO169" s="155"/>
      <c r="BP169" s="155"/>
      <c r="BQ169" s="155"/>
      <c r="BR169" s="155"/>
      <c r="BS169" s="155"/>
      <c r="BT169" s="155"/>
      <c r="BU169" s="155"/>
      <c r="BV169" s="155"/>
    </row>
    <row r="170" spans="1:87">
      <c r="AP170" s="155"/>
      <c r="AQ170" s="155"/>
      <c r="AR170" s="155"/>
      <c r="AS170" s="155"/>
      <c r="AT170" s="155"/>
      <c r="AU170" s="155"/>
      <c r="AV170" s="155"/>
      <c r="AW170" s="155"/>
      <c r="AX170" s="155"/>
      <c r="AY170" s="155"/>
      <c r="AZ170" s="155"/>
      <c r="BA170" s="155"/>
      <c r="BB170" s="155"/>
      <c r="BC170" s="155"/>
      <c r="BD170" s="155"/>
      <c r="BE170" s="155"/>
      <c r="BF170" s="155"/>
      <c r="BG170" s="155"/>
      <c r="BH170" s="155"/>
      <c r="BI170" s="155"/>
      <c r="BJ170" s="155"/>
      <c r="BK170" s="155"/>
      <c r="BL170" s="155"/>
      <c r="BM170" s="155"/>
      <c r="BN170" s="155"/>
      <c r="BO170" s="155"/>
      <c r="BP170" s="155"/>
      <c r="BQ170" s="155"/>
      <c r="BR170" s="155"/>
      <c r="BS170" s="155"/>
      <c r="BT170" s="155"/>
      <c r="BU170" s="155"/>
      <c r="BV170" s="155"/>
    </row>
    <row r="171" spans="1:87">
      <c r="AP171" s="155"/>
      <c r="AQ171" s="155"/>
      <c r="AR171" s="155"/>
      <c r="AS171" s="155"/>
      <c r="AT171" s="155"/>
      <c r="AU171" s="155"/>
      <c r="AV171" s="155"/>
      <c r="AW171" s="155"/>
      <c r="AX171" s="155"/>
      <c r="AY171" s="155"/>
      <c r="AZ171" s="155"/>
      <c r="BA171" s="155"/>
      <c r="BB171" s="155"/>
      <c r="BC171" s="155"/>
      <c r="BD171" s="155"/>
      <c r="BE171" s="155"/>
      <c r="BF171" s="155"/>
      <c r="BG171" s="155"/>
      <c r="BH171" s="155"/>
      <c r="BI171" s="155"/>
      <c r="BJ171" s="155"/>
      <c r="BK171" s="155"/>
      <c r="BL171" s="155"/>
      <c r="BM171" s="155"/>
      <c r="BN171" s="155"/>
      <c r="BO171" s="155"/>
      <c r="BP171" s="155"/>
      <c r="BQ171" s="155"/>
      <c r="BR171" s="155"/>
      <c r="BS171" s="155"/>
      <c r="BT171" s="155"/>
      <c r="BU171" s="155"/>
      <c r="BV171" s="155"/>
    </row>
    <row r="172" spans="1:87">
      <c r="AP172" s="155"/>
      <c r="AQ172" s="155"/>
      <c r="AR172" s="155"/>
      <c r="AS172" s="155"/>
      <c r="AT172" s="155"/>
      <c r="AU172" s="155"/>
      <c r="AV172" s="155"/>
      <c r="AW172" s="155"/>
      <c r="AX172" s="155"/>
      <c r="AY172" s="155"/>
      <c r="AZ172" s="155"/>
      <c r="BA172" s="155"/>
      <c r="BB172" s="155"/>
      <c r="BC172" s="155"/>
      <c r="BD172" s="155"/>
      <c r="BE172" s="155"/>
      <c r="BF172" s="155"/>
      <c r="BG172" s="155"/>
      <c r="BH172" s="155"/>
      <c r="BI172" s="155"/>
      <c r="BJ172" s="155"/>
      <c r="BK172" s="155"/>
      <c r="BL172" s="155"/>
      <c r="BM172" s="155"/>
      <c r="BN172" s="155"/>
      <c r="BO172" s="155"/>
      <c r="BP172" s="155"/>
      <c r="BQ172" s="155"/>
      <c r="BR172" s="155"/>
      <c r="BS172" s="155"/>
      <c r="BT172" s="155"/>
      <c r="BU172" s="155"/>
      <c r="BV172" s="155"/>
    </row>
    <row r="173" spans="1:87">
      <c r="AP173" s="155"/>
      <c r="AQ173" s="155"/>
      <c r="AR173" s="155"/>
      <c r="AS173" s="155"/>
      <c r="AT173" s="155"/>
      <c r="AU173" s="155"/>
      <c r="AV173" s="155"/>
      <c r="AW173" s="155"/>
      <c r="AX173" s="155"/>
      <c r="AY173" s="155"/>
      <c r="AZ173" s="155"/>
      <c r="BA173" s="155"/>
      <c r="BB173" s="155"/>
      <c r="BC173" s="155"/>
      <c r="BD173" s="155"/>
      <c r="BE173" s="155"/>
      <c r="BF173" s="155"/>
      <c r="BG173" s="155"/>
      <c r="BH173" s="155"/>
      <c r="BI173" s="155"/>
      <c r="BJ173" s="155"/>
      <c r="BK173" s="155"/>
      <c r="BL173" s="155"/>
      <c r="BM173" s="155"/>
      <c r="BN173" s="155"/>
      <c r="BO173" s="155"/>
      <c r="BP173" s="155"/>
      <c r="BQ173" s="155"/>
      <c r="BR173" s="155"/>
      <c r="BS173" s="155"/>
      <c r="BT173" s="155"/>
      <c r="BU173" s="155"/>
      <c r="BV173" s="155"/>
    </row>
    <row r="174" spans="1:87">
      <c r="AP174" s="155"/>
      <c r="AQ174" s="155"/>
      <c r="AR174" s="155"/>
      <c r="AS174" s="155"/>
      <c r="AT174" s="155"/>
      <c r="AU174" s="155"/>
      <c r="AV174" s="155"/>
      <c r="AW174" s="155"/>
      <c r="AX174" s="155"/>
      <c r="AY174" s="155"/>
      <c r="AZ174" s="155"/>
      <c r="BA174" s="155"/>
      <c r="BB174" s="155"/>
      <c r="BC174" s="155"/>
      <c r="BD174" s="155"/>
      <c r="BE174" s="155"/>
      <c r="BF174" s="155"/>
      <c r="BG174" s="155"/>
      <c r="BH174" s="155"/>
      <c r="BI174" s="155"/>
      <c r="BJ174" s="155"/>
      <c r="BK174" s="155"/>
      <c r="BL174" s="155"/>
      <c r="BM174" s="155"/>
      <c r="BN174" s="155"/>
      <c r="BO174" s="155"/>
      <c r="BP174" s="155"/>
      <c r="BQ174" s="155"/>
      <c r="BR174" s="155"/>
      <c r="BS174" s="155"/>
      <c r="BT174" s="155"/>
      <c r="BU174" s="155"/>
      <c r="BV174" s="155"/>
    </row>
    <row r="175" spans="1:87">
      <c r="AP175" s="155"/>
      <c r="AQ175" s="155"/>
      <c r="AR175" s="155"/>
      <c r="AS175" s="155"/>
      <c r="AT175" s="155"/>
      <c r="AU175" s="155"/>
      <c r="AV175" s="155"/>
      <c r="AW175" s="155"/>
      <c r="AX175" s="155"/>
      <c r="AY175" s="155"/>
      <c r="AZ175" s="155"/>
      <c r="BA175" s="155"/>
      <c r="BB175" s="155"/>
      <c r="BC175" s="155"/>
      <c r="BD175" s="155"/>
      <c r="BE175" s="155"/>
      <c r="BF175" s="155"/>
      <c r="BG175" s="155"/>
      <c r="BH175" s="155"/>
      <c r="BI175" s="155"/>
      <c r="BJ175" s="155"/>
      <c r="BK175" s="155"/>
      <c r="BL175" s="155"/>
      <c r="BM175" s="155"/>
      <c r="BN175" s="155"/>
      <c r="BO175" s="155"/>
      <c r="BP175" s="155"/>
      <c r="BQ175" s="155"/>
      <c r="BR175" s="155"/>
      <c r="BS175" s="155"/>
      <c r="BT175" s="155"/>
      <c r="BU175" s="155"/>
      <c r="BV175" s="155"/>
    </row>
    <row r="176" spans="1:87">
      <c r="AP176" s="155"/>
      <c r="AQ176" s="155"/>
      <c r="AR176" s="155"/>
      <c r="AS176" s="155"/>
      <c r="AT176" s="155"/>
      <c r="AU176" s="155"/>
      <c r="AV176" s="155"/>
      <c r="AW176" s="155"/>
      <c r="AX176" s="155"/>
      <c r="AY176" s="155"/>
      <c r="AZ176" s="155"/>
      <c r="BA176" s="155"/>
      <c r="BB176" s="155"/>
      <c r="BC176" s="155"/>
      <c r="BD176" s="155"/>
      <c r="BE176" s="155"/>
      <c r="BF176" s="155"/>
      <c r="BG176" s="155"/>
      <c r="BH176" s="155"/>
      <c r="BI176" s="155"/>
      <c r="BJ176" s="155"/>
      <c r="BK176" s="155"/>
      <c r="BL176" s="155"/>
      <c r="BM176" s="155"/>
      <c r="BN176" s="155"/>
      <c r="BO176" s="155"/>
      <c r="BP176" s="155"/>
      <c r="BQ176" s="155"/>
      <c r="BR176" s="155"/>
      <c r="BS176" s="155"/>
      <c r="BT176" s="155"/>
      <c r="BU176" s="155"/>
      <c r="BV176" s="155"/>
    </row>
    <row r="177" spans="42:74">
      <c r="AP177" s="155"/>
      <c r="AQ177" s="155"/>
      <c r="AR177" s="155"/>
      <c r="AS177" s="155"/>
      <c r="AT177" s="155"/>
      <c r="AU177" s="155"/>
      <c r="AV177" s="155"/>
      <c r="AW177" s="155"/>
      <c r="AX177" s="155"/>
      <c r="AY177" s="155"/>
      <c r="AZ177" s="155"/>
      <c r="BA177" s="155"/>
      <c r="BB177" s="155"/>
      <c r="BC177" s="155"/>
      <c r="BD177" s="155"/>
      <c r="BE177" s="155"/>
      <c r="BF177" s="155"/>
      <c r="BG177" s="155"/>
      <c r="BH177" s="155"/>
      <c r="BI177" s="155"/>
      <c r="BJ177" s="155"/>
      <c r="BK177" s="155"/>
      <c r="BL177" s="155"/>
      <c r="BM177" s="155"/>
      <c r="BN177" s="155"/>
      <c r="BO177" s="155"/>
      <c r="BP177" s="155"/>
      <c r="BQ177" s="155"/>
      <c r="BR177" s="155"/>
      <c r="BS177" s="155"/>
      <c r="BT177" s="155"/>
      <c r="BU177" s="155"/>
      <c r="BV177" s="155"/>
    </row>
    <row r="178" spans="42:74">
      <c r="AP178" s="155"/>
      <c r="AQ178" s="155"/>
      <c r="AR178" s="155"/>
      <c r="AS178" s="155"/>
      <c r="AT178" s="155"/>
      <c r="AU178" s="155"/>
      <c r="AV178" s="155"/>
      <c r="AW178" s="155"/>
      <c r="AX178" s="155"/>
      <c r="AY178" s="155"/>
      <c r="AZ178" s="155"/>
      <c r="BA178" s="155"/>
      <c r="BB178" s="155"/>
      <c r="BC178" s="155"/>
      <c r="BD178" s="155"/>
      <c r="BE178" s="155"/>
      <c r="BF178" s="155"/>
      <c r="BG178" s="155"/>
      <c r="BH178" s="155"/>
      <c r="BI178" s="155"/>
      <c r="BJ178" s="155"/>
      <c r="BK178" s="155"/>
      <c r="BL178" s="155"/>
      <c r="BM178" s="155"/>
      <c r="BN178" s="155"/>
      <c r="BO178" s="155"/>
      <c r="BP178" s="155"/>
      <c r="BQ178" s="155"/>
      <c r="BR178" s="155"/>
      <c r="BS178" s="155"/>
      <c r="BT178" s="155"/>
      <c r="BU178" s="155"/>
      <c r="BV178" s="155"/>
    </row>
    <row r="179" spans="42:74">
      <c r="AP179" s="155"/>
      <c r="AQ179" s="155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5"/>
      <c r="BC179" s="155"/>
      <c r="BD179" s="155"/>
      <c r="BE179" s="155"/>
      <c r="BF179" s="155"/>
      <c r="BG179" s="155"/>
      <c r="BH179" s="155"/>
      <c r="BI179" s="155"/>
      <c r="BJ179" s="155"/>
      <c r="BK179" s="155"/>
      <c r="BL179" s="155"/>
      <c r="BM179" s="155"/>
      <c r="BN179" s="155"/>
      <c r="BO179" s="155"/>
      <c r="BP179" s="155"/>
      <c r="BQ179" s="155"/>
      <c r="BR179" s="155"/>
      <c r="BS179" s="155"/>
      <c r="BT179" s="155"/>
      <c r="BU179" s="155"/>
      <c r="BV179" s="155"/>
    </row>
    <row r="180" spans="42:74">
      <c r="AP180" s="155"/>
      <c r="AQ180" s="155"/>
      <c r="AR180" s="155"/>
      <c r="AS180" s="155"/>
      <c r="AT180" s="155"/>
      <c r="AU180" s="155"/>
      <c r="AV180" s="155"/>
      <c r="AW180" s="155"/>
      <c r="AX180" s="155"/>
      <c r="AY180" s="155"/>
      <c r="AZ180" s="155"/>
      <c r="BA180" s="155"/>
      <c r="BB180" s="155"/>
      <c r="BC180" s="155"/>
      <c r="BD180" s="155"/>
      <c r="BE180" s="155"/>
      <c r="BF180" s="155"/>
      <c r="BG180" s="155"/>
      <c r="BH180" s="155"/>
      <c r="BI180" s="155"/>
      <c r="BJ180" s="155"/>
      <c r="BK180" s="155"/>
      <c r="BL180" s="155"/>
      <c r="BM180" s="155"/>
      <c r="BN180" s="155"/>
      <c r="BO180" s="155"/>
      <c r="BP180" s="155"/>
      <c r="BQ180" s="155"/>
      <c r="BR180" s="155"/>
      <c r="BS180" s="155"/>
      <c r="BT180" s="155"/>
      <c r="BU180" s="155"/>
      <c r="BV180" s="155"/>
    </row>
    <row r="181" spans="42:74">
      <c r="AP181" s="155"/>
      <c r="AQ181" s="155"/>
      <c r="AR181" s="155"/>
      <c r="AS181" s="155"/>
      <c r="AT181" s="155"/>
      <c r="AU181" s="155"/>
      <c r="AV181" s="155"/>
      <c r="AW181" s="155"/>
      <c r="AX181" s="155"/>
      <c r="AY181" s="155"/>
      <c r="AZ181" s="155"/>
      <c r="BA181" s="155"/>
      <c r="BB181" s="155"/>
      <c r="BC181" s="155"/>
      <c r="BD181" s="155"/>
      <c r="BE181" s="155"/>
      <c r="BF181" s="155"/>
      <c r="BG181" s="155"/>
      <c r="BH181" s="155"/>
      <c r="BI181" s="155"/>
      <c r="BJ181" s="155"/>
      <c r="BK181" s="155"/>
      <c r="BL181" s="155"/>
      <c r="BM181" s="155"/>
      <c r="BN181" s="155"/>
      <c r="BO181" s="155"/>
      <c r="BP181" s="155"/>
      <c r="BQ181" s="155"/>
      <c r="BR181" s="155"/>
      <c r="BS181" s="155"/>
      <c r="BT181" s="155"/>
      <c r="BU181" s="155"/>
      <c r="BV181" s="155"/>
    </row>
    <row r="182" spans="42:74">
      <c r="AP182" s="155"/>
      <c r="AQ182" s="155"/>
      <c r="AR182" s="155"/>
      <c r="AS182" s="155"/>
      <c r="AT182" s="155"/>
      <c r="AU182" s="155"/>
      <c r="AV182" s="155"/>
      <c r="AW182" s="155"/>
      <c r="AX182" s="155"/>
      <c r="AY182" s="155"/>
      <c r="AZ182" s="155"/>
      <c r="BA182" s="155"/>
      <c r="BB182" s="155"/>
      <c r="BC182" s="155"/>
      <c r="BD182" s="155"/>
      <c r="BE182" s="155"/>
      <c r="BF182" s="155"/>
      <c r="BG182" s="155"/>
      <c r="BH182" s="155"/>
      <c r="BI182" s="155"/>
      <c r="BJ182" s="155"/>
      <c r="BK182" s="155"/>
      <c r="BL182" s="155"/>
      <c r="BM182" s="155"/>
      <c r="BN182" s="155"/>
      <c r="BO182" s="155"/>
      <c r="BP182" s="155"/>
      <c r="BQ182" s="155"/>
      <c r="BR182" s="155"/>
      <c r="BS182" s="155"/>
      <c r="BT182" s="155"/>
      <c r="BU182" s="155"/>
      <c r="BV182" s="155"/>
    </row>
    <row r="183" spans="42:74">
      <c r="AP183" s="155"/>
      <c r="AQ183" s="155"/>
      <c r="AR183" s="155"/>
      <c r="AS183" s="155"/>
      <c r="AT183" s="155"/>
      <c r="AU183" s="155"/>
      <c r="AV183" s="155"/>
      <c r="AW183" s="155"/>
      <c r="AX183" s="155"/>
      <c r="AY183" s="155"/>
      <c r="AZ183" s="155"/>
      <c r="BA183" s="155"/>
      <c r="BB183" s="155"/>
      <c r="BC183" s="155"/>
      <c r="BD183" s="155"/>
      <c r="BE183" s="155"/>
      <c r="BF183" s="155"/>
      <c r="BG183" s="155"/>
      <c r="BH183" s="155"/>
      <c r="BI183" s="155"/>
      <c r="BJ183" s="155"/>
      <c r="BK183" s="155"/>
      <c r="BL183" s="155"/>
      <c r="BM183" s="155"/>
      <c r="BN183" s="155"/>
      <c r="BO183" s="155"/>
      <c r="BP183" s="155"/>
      <c r="BQ183" s="155"/>
      <c r="BR183" s="155"/>
      <c r="BS183" s="155"/>
      <c r="BT183" s="155"/>
      <c r="BU183" s="155"/>
      <c r="BV183" s="155"/>
    </row>
    <row r="184" spans="42:74">
      <c r="AP184" s="155"/>
      <c r="AQ184" s="155"/>
      <c r="AR184" s="155"/>
      <c r="AS184" s="155"/>
      <c r="AT184" s="155"/>
      <c r="AU184" s="155"/>
      <c r="AV184" s="155"/>
      <c r="AW184" s="155"/>
      <c r="AX184" s="155"/>
      <c r="AY184" s="155"/>
      <c r="AZ184" s="155"/>
      <c r="BA184" s="155"/>
      <c r="BB184" s="155"/>
      <c r="BC184" s="155"/>
      <c r="BD184" s="155"/>
      <c r="BE184" s="155"/>
      <c r="BF184" s="155"/>
      <c r="BG184" s="155"/>
      <c r="BH184" s="155"/>
      <c r="BI184" s="155"/>
      <c r="BJ184" s="155"/>
      <c r="BK184" s="155"/>
      <c r="BL184" s="155"/>
      <c r="BM184" s="155"/>
      <c r="BN184" s="155"/>
      <c r="BO184" s="155"/>
      <c r="BP184" s="155"/>
      <c r="BQ184" s="155"/>
      <c r="BR184" s="155"/>
      <c r="BS184" s="155"/>
      <c r="BT184" s="155"/>
      <c r="BU184" s="155"/>
      <c r="BV184" s="155"/>
    </row>
    <row r="185" spans="42:74">
      <c r="AP185" s="155"/>
      <c r="AQ185" s="155"/>
      <c r="AR185" s="155"/>
      <c r="AS185" s="155"/>
      <c r="AT185" s="155"/>
      <c r="AU185" s="155"/>
      <c r="AV185" s="155"/>
      <c r="AW185" s="155"/>
      <c r="AX185" s="155"/>
      <c r="AY185" s="155"/>
      <c r="AZ185" s="155"/>
      <c r="BA185" s="155"/>
      <c r="BB185" s="155"/>
      <c r="BC185" s="155"/>
      <c r="BD185" s="155"/>
      <c r="BE185" s="155"/>
      <c r="BF185" s="155"/>
      <c r="BG185" s="155"/>
      <c r="BH185" s="155"/>
      <c r="BI185" s="155"/>
      <c r="BJ185" s="155"/>
      <c r="BK185" s="155"/>
      <c r="BL185" s="155"/>
      <c r="BM185" s="155"/>
      <c r="BN185" s="155"/>
      <c r="BO185" s="155"/>
      <c r="BP185" s="155"/>
      <c r="BQ185" s="155"/>
      <c r="BR185" s="155"/>
      <c r="BS185" s="155"/>
      <c r="BT185" s="155"/>
      <c r="BU185" s="155"/>
      <c r="BV185" s="155"/>
    </row>
    <row r="186" spans="42:74">
      <c r="AP186" s="155"/>
      <c r="AQ186" s="155"/>
      <c r="AR186" s="155"/>
      <c r="AS186" s="155"/>
      <c r="AT186" s="155"/>
      <c r="AU186" s="155"/>
      <c r="AV186" s="155"/>
      <c r="AW186" s="155"/>
      <c r="AX186" s="155"/>
      <c r="AY186" s="155"/>
      <c r="AZ186" s="155"/>
      <c r="BA186" s="155"/>
      <c r="BB186" s="155"/>
      <c r="BC186" s="155"/>
      <c r="BD186" s="155"/>
      <c r="BE186" s="155"/>
      <c r="BF186" s="155"/>
      <c r="BG186" s="155"/>
      <c r="BH186" s="155"/>
      <c r="BI186" s="155"/>
      <c r="BJ186" s="155"/>
      <c r="BK186" s="155"/>
      <c r="BL186" s="155"/>
      <c r="BM186" s="155"/>
      <c r="BN186" s="155"/>
      <c r="BO186" s="155"/>
      <c r="BP186" s="155"/>
      <c r="BQ186" s="155"/>
      <c r="BR186" s="155"/>
      <c r="BS186" s="155"/>
      <c r="BT186" s="155"/>
      <c r="BU186" s="155"/>
      <c r="BV186" s="155"/>
    </row>
    <row r="187" spans="42:74">
      <c r="AP187" s="155"/>
      <c r="AQ187" s="155"/>
      <c r="AR187" s="155"/>
      <c r="AS187" s="155"/>
      <c r="AT187" s="155"/>
      <c r="AU187" s="155"/>
      <c r="AV187" s="155"/>
      <c r="AW187" s="155"/>
      <c r="AX187" s="155"/>
      <c r="AY187" s="155"/>
      <c r="AZ187" s="155"/>
      <c r="BA187" s="155"/>
      <c r="BB187" s="155"/>
      <c r="BC187" s="155"/>
      <c r="BD187" s="155"/>
      <c r="BE187" s="155"/>
      <c r="BF187" s="155"/>
      <c r="BG187" s="155"/>
      <c r="BH187" s="155"/>
      <c r="BI187" s="155"/>
      <c r="BJ187" s="155"/>
      <c r="BK187" s="155"/>
      <c r="BL187" s="155"/>
      <c r="BM187" s="155"/>
      <c r="BN187" s="155"/>
      <c r="BO187" s="155"/>
      <c r="BP187" s="155"/>
      <c r="BQ187" s="155"/>
      <c r="BR187" s="155"/>
      <c r="BS187" s="155"/>
      <c r="BT187" s="155"/>
      <c r="BU187" s="155"/>
      <c r="BV187" s="155"/>
    </row>
    <row r="188" spans="42:74">
      <c r="AP188" s="155"/>
      <c r="AQ188" s="155"/>
      <c r="AR188" s="155"/>
      <c r="AS188" s="155"/>
      <c r="AT188" s="155"/>
      <c r="AU188" s="155"/>
      <c r="AV188" s="155"/>
      <c r="AW188" s="155"/>
      <c r="AX188" s="155"/>
      <c r="AY188" s="155"/>
      <c r="AZ188" s="155"/>
      <c r="BA188" s="155"/>
      <c r="BB188" s="155"/>
      <c r="BC188" s="155"/>
      <c r="BD188" s="155"/>
      <c r="BE188" s="155"/>
      <c r="BF188" s="155"/>
      <c r="BG188" s="155"/>
      <c r="BH188" s="155"/>
      <c r="BI188" s="155"/>
      <c r="BJ188" s="155"/>
      <c r="BK188" s="155"/>
      <c r="BL188" s="155"/>
      <c r="BM188" s="155"/>
      <c r="BN188" s="155"/>
      <c r="BO188" s="155"/>
      <c r="BP188" s="155"/>
      <c r="BQ188" s="155"/>
      <c r="BR188" s="155"/>
      <c r="BS188" s="155"/>
      <c r="BT188" s="155"/>
      <c r="BU188" s="155"/>
      <c r="BV188" s="155"/>
    </row>
    <row r="189" spans="42:74">
      <c r="AP189" s="155"/>
      <c r="AQ189" s="155"/>
      <c r="AR189" s="155"/>
      <c r="AS189" s="155"/>
      <c r="AT189" s="155"/>
      <c r="AU189" s="155"/>
      <c r="AV189" s="155"/>
      <c r="AW189" s="155"/>
      <c r="AX189" s="155"/>
      <c r="AY189" s="155"/>
      <c r="AZ189" s="155"/>
      <c r="BA189" s="155"/>
      <c r="BB189" s="155"/>
      <c r="BC189" s="155"/>
      <c r="BD189" s="155"/>
      <c r="BE189" s="155"/>
      <c r="BF189" s="155"/>
      <c r="BG189" s="155"/>
      <c r="BH189" s="155"/>
      <c r="BI189" s="155"/>
      <c r="BJ189" s="155"/>
      <c r="BK189" s="155"/>
      <c r="BL189" s="155"/>
      <c r="BM189" s="155"/>
      <c r="BN189" s="155"/>
      <c r="BO189" s="155"/>
      <c r="BP189" s="155"/>
      <c r="BQ189" s="155"/>
      <c r="BR189" s="155"/>
      <c r="BS189" s="155"/>
      <c r="BT189" s="155"/>
      <c r="BU189" s="155"/>
      <c r="BV189" s="155"/>
    </row>
    <row r="190" spans="42:74">
      <c r="AP190" s="155"/>
      <c r="AQ190" s="155"/>
      <c r="AR190" s="155"/>
      <c r="AS190" s="155"/>
      <c r="AT190" s="155"/>
      <c r="AU190" s="155"/>
      <c r="AV190" s="155"/>
      <c r="AW190" s="155"/>
      <c r="AX190" s="155"/>
      <c r="AY190" s="155"/>
      <c r="AZ190" s="155"/>
      <c r="BA190" s="155"/>
      <c r="BB190" s="155"/>
      <c r="BC190" s="155"/>
      <c r="BD190" s="155"/>
      <c r="BE190" s="155"/>
      <c r="BF190" s="155"/>
      <c r="BG190" s="155"/>
      <c r="BH190" s="155"/>
      <c r="BI190" s="155"/>
      <c r="BJ190" s="155"/>
      <c r="BK190" s="155"/>
      <c r="BL190" s="155"/>
      <c r="BM190" s="155"/>
      <c r="BN190" s="155"/>
      <c r="BO190" s="155"/>
      <c r="BP190" s="155"/>
      <c r="BQ190" s="155"/>
      <c r="BR190" s="155"/>
      <c r="BS190" s="155"/>
      <c r="BT190" s="155"/>
      <c r="BU190" s="155"/>
      <c r="BV190" s="155"/>
    </row>
    <row r="191" spans="42:74">
      <c r="AP191" s="155"/>
      <c r="AQ191" s="155"/>
      <c r="AR191" s="155"/>
      <c r="AS191" s="155"/>
      <c r="AT191" s="155"/>
      <c r="AU191" s="155"/>
      <c r="AV191" s="155"/>
      <c r="AW191" s="155"/>
      <c r="AX191" s="155"/>
      <c r="AY191" s="155"/>
      <c r="AZ191" s="155"/>
      <c r="BA191" s="155"/>
      <c r="BB191" s="155"/>
      <c r="BC191" s="155"/>
      <c r="BD191" s="155"/>
      <c r="BE191" s="155"/>
      <c r="BF191" s="155"/>
      <c r="BG191" s="155"/>
      <c r="BH191" s="155"/>
      <c r="BI191" s="155"/>
      <c r="BJ191" s="155"/>
      <c r="BK191" s="155"/>
      <c r="BL191" s="155"/>
      <c r="BM191" s="155"/>
      <c r="BN191" s="155"/>
      <c r="BO191" s="155"/>
      <c r="BP191" s="155"/>
      <c r="BQ191" s="155"/>
      <c r="BR191" s="155"/>
      <c r="BS191" s="155"/>
      <c r="BT191" s="155"/>
      <c r="BU191" s="155"/>
      <c r="BV191" s="155"/>
    </row>
    <row r="192" spans="42:74">
      <c r="AP192" s="155"/>
      <c r="AQ192" s="155"/>
      <c r="AR192" s="155"/>
      <c r="AS192" s="155"/>
      <c r="AT192" s="155"/>
      <c r="AU192" s="155"/>
      <c r="AV192" s="155"/>
      <c r="AW192" s="155"/>
      <c r="AX192" s="155"/>
      <c r="AY192" s="155"/>
      <c r="AZ192" s="155"/>
      <c r="BA192" s="155"/>
      <c r="BB192" s="155"/>
      <c r="BC192" s="155"/>
      <c r="BD192" s="155"/>
      <c r="BE192" s="155"/>
      <c r="BF192" s="155"/>
      <c r="BG192" s="155"/>
      <c r="BH192" s="155"/>
      <c r="BI192" s="155"/>
      <c r="BJ192" s="155"/>
      <c r="BK192" s="155"/>
      <c r="BL192" s="155"/>
      <c r="BM192" s="155"/>
      <c r="BN192" s="155"/>
      <c r="BO192" s="155"/>
      <c r="BP192" s="155"/>
      <c r="BQ192" s="155"/>
      <c r="BR192" s="155"/>
      <c r="BS192" s="155"/>
      <c r="BT192" s="155"/>
      <c r="BU192" s="155"/>
      <c r="BV192" s="155"/>
    </row>
    <row r="193" spans="42:74">
      <c r="AP193" s="155"/>
      <c r="AQ193" s="155"/>
      <c r="AR193" s="155"/>
      <c r="AS193" s="155"/>
      <c r="AT193" s="155"/>
      <c r="AU193" s="155"/>
      <c r="AV193" s="155"/>
      <c r="AW193" s="155"/>
      <c r="AX193" s="155"/>
      <c r="AY193" s="155"/>
      <c r="AZ193" s="155"/>
      <c r="BA193" s="155"/>
      <c r="BB193" s="155"/>
      <c r="BC193" s="155"/>
      <c r="BD193" s="155"/>
      <c r="BE193" s="155"/>
      <c r="BF193" s="155"/>
      <c r="BG193" s="155"/>
      <c r="BH193" s="155"/>
      <c r="BI193" s="155"/>
      <c r="BJ193" s="155"/>
      <c r="BK193" s="155"/>
      <c r="BL193" s="155"/>
      <c r="BM193" s="155"/>
      <c r="BN193" s="155"/>
      <c r="BO193" s="155"/>
      <c r="BP193" s="155"/>
      <c r="BQ193" s="155"/>
      <c r="BR193" s="155"/>
      <c r="BS193" s="155"/>
      <c r="BT193" s="155"/>
      <c r="BU193" s="155"/>
      <c r="BV193" s="155"/>
    </row>
    <row r="194" spans="42:74">
      <c r="AP194" s="155"/>
      <c r="AQ194" s="155"/>
      <c r="AR194" s="155"/>
      <c r="AS194" s="155"/>
      <c r="AT194" s="155"/>
      <c r="AU194" s="155"/>
      <c r="AV194" s="155"/>
      <c r="AW194" s="155"/>
      <c r="AX194" s="155"/>
      <c r="AY194" s="155"/>
      <c r="AZ194" s="155"/>
      <c r="BA194" s="155"/>
      <c r="BB194" s="155"/>
      <c r="BC194" s="155"/>
      <c r="BD194" s="155"/>
      <c r="BE194" s="155"/>
      <c r="BF194" s="155"/>
      <c r="BG194" s="155"/>
      <c r="BH194" s="155"/>
      <c r="BI194" s="155"/>
      <c r="BJ194" s="155"/>
      <c r="BK194" s="155"/>
      <c r="BL194" s="155"/>
      <c r="BM194" s="155"/>
      <c r="BN194" s="155"/>
      <c r="BO194" s="155"/>
      <c r="BP194" s="155"/>
      <c r="BQ194" s="155"/>
      <c r="BR194" s="155"/>
      <c r="BS194" s="155"/>
      <c r="BT194" s="155"/>
      <c r="BU194" s="155"/>
      <c r="BV194" s="155"/>
    </row>
    <row r="195" spans="42:74">
      <c r="AP195" s="155"/>
      <c r="AQ195" s="155"/>
      <c r="AR195" s="155"/>
      <c r="AS195" s="155"/>
      <c r="AT195" s="155"/>
      <c r="AU195" s="155"/>
      <c r="AV195" s="155"/>
      <c r="AW195" s="155"/>
      <c r="AX195" s="155"/>
      <c r="AY195" s="155"/>
      <c r="AZ195" s="155"/>
      <c r="BA195" s="155"/>
      <c r="BB195" s="155"/>
      <c r="BC195" s="155"/>
      <c r="BD195" s="155"/>
      <c r="BE195" s="155"/>
      <c r="BF195" s="155"/>
      <c r="BG195" s="155"/>
      <c r="BH195" s="155"/>
      <c r="BI195" s="155"/>
      <c r="BJ195" s="155"/>
      <c r="BK195" s="155"/>
      <c r="BL195" s="155"/>
      <c r="BM195" s="155"/>
      <c r="BN195" s="155"/>
      <c r="BO195" s="155"/>
      <c r="BP195" s="155"/>
      <c r="BQ195" s="155"/>
      <c r="BR195" s="155"/>
      <c r="BS195" s="155"/>
      <c r="BT195" s="155"/>
      <c r="BU195" s="155"/>
      <c r="BV195" s="155"/>
    </row>
    <row r="196" spans="42:74">
      <c r="AP196" s="155"/>
      <c r="AQ196" s="155"/>
      <c r="AR196" s="155"/>
      <c r="AS196" s="155"/>
      <c r="AT196" s="155"/>
      <c r="AU196" s="155"/>
      <c r="AV196" s="155"/>
      <c r="AW196" s="155"/>
      <c r="AX196" s="155"/>
      <c r="AY196" s="155"/>
      <c r="AZ196" s="155"/>
      <c r="BA196" s="155"/>
      <c r="BB196" s="155"/>
      <c r="BC196" s="155"/>
      <c r="BD196" s="155"/>
      <c r="BE196" s="155"/>
      <c r="BF196" s="155"/>
      <c r="BG196" s="155"/>
      <c r="BH196" s="155"/>
      <c r="BI196" s="155"/>
      <c r="BJ196" s="155"/>
      <c r="BK196" s="155"/>
      <c r="BL196" s="155"/>
      <c r="BM196" s="155"/>
      <c r="BN196" s="155"/>
      <c r="BO196" s="155"/>
      <c r="BP196" s="155"/>
      <c r="BQ196" s="155"/>
      <c r="BR196" s="155"/>
      <c r="BS196" s="155"/>
      <c r="BT196" s="155"/>
      <c r="BU196" s="155"/>
      <c r="BV196" s="155"/>
    </row>
    <row r="197" spans="42:74">
      <c r="AP197" s="155"/>
      <c r="AQ197" s="155"/>
      <c r="AR197" s="155"/>
      <c r="AS197" s="155"/>
      <c r="AT197" s="155"/>
      <c r="AU197" s="155"/>
      <c r="AV197" s="155"/>
      <c r="AW197" s="155"/>
      <c r="AX197" s="155"/>
      <c r="AY197" s="155"/>
      <c r="AZ197" s="155"/>
      <c r="BA197" s="155"/>
      <c r="BB197" s="155"/>
      <c r="BC197" s="155"/>
      <c r="BD197" s="155"/>
      <c r="BE197" s="155"/>
      <c r="BF197" s="155"/>
      <c r="BG197" s="155"/>
      <c r="BH197" s="155"/>
      <c r="BI197" s="155"/>
      <c r="BJ197" s="155"/>
      <c r="BK197" s="155"/>
      <c r="BL197" s="155"/>
      <c r="BM197" s="155"/>
      <c r="BN197" s="155"/>
      <c r="BO197" s="155"/>
      <c r="BP197" s="155"/>
      <c r="BQ197" s="155"/>
      <c r="BR197" s="155"/>
      <c r="BS197" s="155"/>
      <c r="BT197" s="155"/>
      <c r="BU197" s="155"/>
      <c r="BV197" s="155"/>
    </row>
    <row r="198" spans="42:74">
      <c r="AP198" s="155"/>
      <c r="AQ198" s="155"/>
      <c r="AR198" s="155"/>
      <c r="AS198" s="155"/>
      <c r="AT198" s="155"/>
      <c r="AU198" s="155"/>
      <c r="AV198" s="155"/>
      <c r="AW198" s="155"/>
      <c r="AX198" s="155"/>
      <c r="AY198" s="155"/>
      <c r="AZ198" s="155"/>
      <c r="BA198" s="155"/>
      <c r="BB198" s="155"/>
      <c r="BC198" s="155"/>
      <c r="BD198" s="155"/>
      <c r="BE198" s="155"/>
      <c r="BF198" s="155"/>
      <c r="BG198" s="155"/>
      <c r="BH198" s="155"/>
      <c r="BI198" s="155"/>
      <c r="BJ198" s="155"/>
      <c r="BK198" s="155"/>
      <c r="BL198" s="155"/>
      <c r="BM198" s="155"/>
      <c r="BN198" s="155"/>
      <c r="BO198" s="155"/>
      <c r="BP198" s="155"/>
      <c r="BQ198" s="155"/>
      <c r="BR198" s="155"/>
      <c r="BS198" s="155"/>
      <c r="BT198" s="155"/>
      <c r="BU198" s="155"/>
      <c r="BV198" s="155"/>
    </row>
    <row r="199" spans="42:74">
      <c r="AP199" s="155"/>
      <c r="AQ199" s="155"/>
      <c r="AR199" s="155"/>
      <c r="AS199" s="155"/>
      <c r="AT199" s="155"/>
      <c r="AU199" s="155"/>
      <c r="AV199" s="155"/>
      <c r="AW199" s="155"/>
      <c r="AX199" s="155"/>
      <c r="AY199" s="155"/>
      <c r="AZ199" s="155"/>
      <c r="BA199" s="155"/>
      <c r="BB199" s="155"/>
      <c r="BC199" s="155"/>
      <c r="BD199" s="155"/>
      <c r="BE199" s="155"/>
      <c r="BF199" s="155"/>
      <c r="BG199" s="155"/>
      <c r="BH199" s="155"/>
      <c r="BI199" s="155"/>
      <c r="BJ199" s="155"/>
      <c r="BK199" s="155"/>
      <c r="BL199" s="155"/>
      <c r="BM199" s="155"/>
      <c r="BN199" s="155"/>
      <c r="BO199" s="155"/>
      <c r="BP199" s="155"/>
      <c r="BQ199" s="155"/>
      <c r="BR199" s="155"/>
      <c r="BS199" s="155"/>
      <c r="BT199" s="155"/>
      <c r="BU199" s="155"/>
      <c r="BV199" s="155"/>
    </row>
    <row r="200" spans="42:74">
      <c r="AP200" s="155"/>
      <c r="AQ200" s="155"/>
      <c r="AR200" s="155"/>
      <c r="AS200" s="155"/>
      <c r="AT200" s="155"/>
      <c r="AU200" s="155"/>
      <c r="AV200" s="155"/>
      <c r="AW200" s="155"/>
      <c r="AX200" s="155"/>
      <c r="AY200" s="155"/>
      <c r="AZ200" s="155"/>
      <c r="BA200" s="155"/>
      <c r="BB200" s="155"/>
      <c r="BC200" s="155"/>
      <c r="BD200" s="155"/>
      <c r="BE200" s="155"/>
      <c r="BF200" s="155"/>
      <c r="BG200" s="155"/>
      <c r="BH200" s="155"/>
      <c r="BI200" s="155"/>
      <c r="BJ200" s="155"/>
      <c r="BK200" s="155"/>
      <c r="BL200" s="155"/>
      <c r="BM200" s="155"/>
      <c r="BN200" s="155"/>
      <c r="BO200" s="155"/>
      <c r="BP200" s="155"/>
      <c r="BQ200" s="155"/>
      <c r="BR200" s="155"/>
      <c r="BS200" s="155"/>
      <c r="BT200" s="155"/>
      <c r="BU200" s="155"/>
      <c r="BV200" s="155"/>
    </row>
    <row r="201" spans="42:74">
      <c r="AP201" s="155"/>
      <c r="AQ201" s="155"/>
      <c r="AR201" s="155"/>
      <c r="AS201" s="155"/>
      <c r="AT201" s="155"/>
      <c r="AU201" s="155"/>
      <c r="AV201" s="155"/>
      <c r="AW201" s="155"/>
      <c r="AX201" s="155"/>
      <c r="AY201" s="155"/>
      <c r="AZ201" s="155"/>
      <c r="BA201" s="155"/>
      <c r="BB201" s="155"/>
      <c r="BC201" s="155"/>
      <c r="BD201" s="155"/>
      <c r="BE201" s="155"/>
      <c r="BF201" s="155"/>
      <c r="BG201" s="155"/>
      <c r="BH201" s="155"/>
      <c r="BI201" s="155"/>
      <c r="BJ201" s="155"/>
      <c r="BK201" s="155"/>
      <c r="BL201" s="155"/>
      <c r="BM201" s="155"/>
      <c r="BN201" s="155"/>
      <c r="BO201" s="155"/>
      <c r="BP201" s="155"/>
      <c r="BQ201" s="155"/>
      <c r="BR201" s="155"/>
      <c r="BS201" s="155"/>
      <c r="BT201" s="155"/>
      <c r="BU201" s="155"/>
      <c r="BV201" s="155"/>
    </row>
    <row r="202" spans="42:74">
      <c r="AP202" s="155"/>
      <c r="AQ202" s="155"/>
      <c r="AR202" s="155"/>
      <c r="AS202" s="155"/>
      <c r="AT202" s="155"/>
      <c r="AU202" s="155"/>
      <c r="AV202" s="155"/>
      <c r="AW202" s="155"/>
      <c r="AX202" s="155"/>
      <c r="AY202" s="155"/>
      <c r="AZ202" s="155"/>
      <c r="BA202" s="155"/>
      <c r="BB202" s="155"/>
      <c r="BC202" s="155"/>
      <c r="BD202" s="155"/>
      <c r="BE202" s="155"/>
      <c r="BF202" s="155"/>
      <c r="BG202" s="155"/>
      <c r="BH202" s="155"/>
      <c r="BI202" s="155"/>
      <c r="BJ202" s="155"/>
      <c r="BK202" s="155"/>
      <c r="BL202" s="155"/>
      <c r="BM202" s="155"/>
      <c r="BN202" s="155"/>
      <c r="BO202" s="155"/>
      <c r="BP202" s="155"/>
      <c r="BQ202" s="155"/>
      <c r="BR202" s="155"/>
      <c r="BS202" s="155"/>
      <c r="BT202" s="155"/>
      <c r="BU202" s="155"/>
      <c r="BV202" s="155"/>
    </row>
    <row r="203" spans="42:74">
      <c r="AP203" s="155"/>
      <c r="AQ203" s="155"/>
      <c r="AR203" s="155"/>
      <c r="AS203" s="155"/>
      <c r="AT203" s="155"/>
      <c r="AU203" s="155"/>
      <c r="AV203" s="155"/>
      <c r="AW203" s="155"/>
      <c r="AX203" s="155"/>
      <c r="AY203" s="155"/>
      <c r="AZ203" s="155"/>
      <c r="BA203" s="155"/>
      <c r="BB203" s="155"/>
      <c r="BC203" s="155"/>
      <c r="BD203" s="155"/>
      <c r="BE203" s="155"/>
      <c r="BF203" s="155"/>
      <c r="BG203" s="155"/>
      <c r="BH203" s="155"/>
      <c r="BI203" s="155"/>
      <c r="BJ203" s="155"/>
      <c r="BK203" s="155"/>
      <c r="BL203" s="155"/>
      <c r="BM203" s="155"/>
      <c r="BN203" s="155"/>
      <c r="BO203" s="155"/>
      <c r="BP203" s="155"/>
      <c r="BQ203" s="155"/>
      <c r="BR203" s="155"/>
      <c r="BS203" s="155"/>
      <c r="BT203" s="155"/>
      <c r="BU203" s="155"/>
      <c r="BV203" s="155"/>
    </row>
    <row r="204" spans="42:74">
      <c r="AP204" s="155"/>
      <c r="AQ204" s="155"/>
      <c r="AR204" s="155"/>
      <c r="AS204" s="155"/>
      <c r="AT204" s="155"/>
      <c r="AU204" s="155"/>
      <c r="AV204" s="155"/>
      <c r="AW204" s="155"/>
      <c r="AX204" s="155"/>
      <c r="AY204" s="155"/>
      <c r="AZ204" s="155"/>
      <c r="BA204" s="155"/>
      <c r="BB204" s="155"/>
      <c r="BC204" s="155"/>
      <c r="BD204" s="155"/>
      <c r="BE204" s="155"/>
      <c r="BF204" s="155"/>
      <c r="BG204" s="155"/>
      <c r="BH204" s="155"/>
      <c r="BI204" s="155"/>
      <c r="BJ204" s="155"/>
      <c r="BK204" s="155"/>
      <c r="BL204" s="155"/>
      <c r="BM204" s="155"/>
      <c r="BN204" s="155"/>
      <c r="BO204" s="155"/>
      <c r="BP204" s="155"/>
      <c r="BQ204" s="155"/>
      <c r="BR204" s="155"/>
      <c r="BS204" s="155"/>
      <c r="BT204" s="155"/>
      <c r="BU204" s="155"/>
      <c r="BV204" s="155"/>
    </row>
    <row r="205" spans="42:74">
      <c r="AP205" s="155"/>
      <c r="AQ205" s="155"/>
      <c r="AR205" s="155"/>
      <c r="AS205" s="155"/>
      <c r="AT205" s="155"/>
      <c r="AU205" s="155"/>
      <c r="AV205" s="155"/>
      <c r="AW205" s="155"/>
      <c r="AX205" s="155"/>
      <c r="AY205" s="155"/>
      <c r="AZ205" s="155"/>
      <c r="BA205" s="155"/>
      <c r="BB205" s="155"/>
      <c r="BC205" s="155"/>
      <c r="BD205" s="155"/>
      <c r="BE205" s="155"/>
      <c r="BF205" s="155"/>
      <c r="BG205" s="155"/>
      <c r="BH205" s="155"/>
      <c r="BI205" s="155"/>
      <c r="BJ205" s="155"/>
      <c r="BK205" s="155"/>
      <c r="BL205" s="155"/>
      <c r="BM205" s="155"/>
      <c r="BN205" s="155"/>
      <c r="BO205" s="155"/>
      <c r="BP205" s="155"/>
      <c r="BQ205" s="155"/>
      <c r="BR205" s="155"/>
      <c r="BS205" s="155"/>
      <c r="BT205" s="155"/>
      <c r="BU205" s="155"/>
      <c r="BV205" s="155"/>
    </row>
    <row r="206" spans="42:74">
      <c r="AP206" s="155"/>
      <c r="AQ206" s="155"/>
      <c r="AR206" s="155"/>
      <c r="AS206" s="155"/>
      <c r="AT206" s="155"/>
      <c r="AU206" s="155"/>
      <c r="AV206" s="155"/>
      <c r="AW206" s="155"/>
      <c r="AX206" s="155"/>
      <c r="AY206" s="155"/>
      <c r="AZ206" s="155"/>
      <c r="BA206" s="155"/>
      <c r="BB206" s="155"/>
      <c r="BC206" s="155"/>
      <c r="BD206" s="155"/>
      <c r="BE206" s="155"/>
      <c r="BF206" s="155"/>
      <c r="BG206" s="155"/>
      <c r="BH206" s="155"/>
      <c r="BI206" s="155"/>
      <c r="BJ206" s="155"/>
      <c r="BK206" s="155"/>
      <c r="BL206" s="155"/>
      <c r="BM206" s="155"/>
      <c r="BN206" s="155"/>
      <c r="BO206" s="155"/>
      <c r="BP206" s="155"/>
      <c r="BQ206" s="155"/>
      <c r="BR206" s="155"/>
      <c r="BS206" s="155"/>
      <c r="BT206" s="155"/>
      <c r="BU206" s="155"/>
      <c r="BV206" s="155"/>
    </row>
    <row r="207" spans="42:74">
      <c r="AP207" s="155"/>
      <c r="AQ207" s="155"/>
      <c r="AR207" s="155"/>
      <c r="AS207" s="155"/>
      <c r="AT207" s="155"/>
      <c r="AU207" s="155"/>
      <c r="AV207" s="155"/>
      <c r="AW207" s="155"/>
      <c r="AX207" s="155"/>
      <c r="AY207" s="155"/>
      <c r="AZ207" s="155"/>
      <c r="BA207" s="155"/>
      <c r="BB207" s="155"/>
      <c r="BC207" s="155"/>
      <c r="BD207" s="155"/>
      <c r="BE207" s="155"/>
      <c r="BF207" s="155"/>
      <c r="BG207" s="155"/>
      <c r="BH207" s="155"/>
      <c r="BI207" s="155"/>
      <c r="BJ207" s="155"/>
      <c r="BK207" s="155"/>
      <c r="BL207" s="155"/>
      <c r="BM207" s="155"/>
      <c r="BN207" s="155"/>
      <c r="BO207" s="155"/>
      <c r="BP207" s="155"/>
      <c r="BQ207" s="155"/>
      <c r="BR207" s="155"/>
      <c r="BS207" s="155"/>
      <c r="BT207" s="155"/>
      <c r="BU207" s="155"/>
      <c r="BV207" s="155"/>
    </row>
    <row r="208" spans="42:74">
      <c r="AP208" s="155"/>
      <c r="AQ208" s="155"/>
      <c r="AR208" s="155"/>
      <c r="AS208" s="155"/>
      <c r="AT208" s="155"/>
      <c r="AU208" s="155"/>
      <c r="AV208" s="155"/>
      <c r="AW208" s="155"/>
      <c r="AX208" s="155"/>
      <c r="AY208" s="155"/>
      <c r="AZ208" s="155"/>
      <c r="BA208" s="155"/>
      <c r="BB208" s="155"/>
      <c r="BC208" s="155"/>
      <c r="BD208" s="155"/>
      <c r="BE208" s="155"/>
      <c r="BF208" s="155"/>
      <c r="BG208" s="155"/>
      <c r="BH208" s="155"/>
      <c r="BI208" s="155"/>
      <c r="BJ208" s="155"/>
      <c r="BK208" s="155"/>
      <c r="BL208" s="155"/>
      <c r="BM208" s="155"/>
      <c r="BN208" s="155"/>
      <c r="BO208" s="155"/>
      <c r="BP208" s="155"/>
      <c r="BQ208" s="155"/>
      <c r="BR208" s="155"/>
      <c r="BS208" s="155"/>
      <c r="BT208" s="155"/>
      <c r="BU208" s="155"/>
      <c r="BV208" s="155"/>
    </row>
    <row r="209" spans="42:74">
      <c r="AP209" s="155"/>
      <c r="AQ209" s="155"/>
      <c r="AR209" s="155"/>
      <c r="AS209" s="155"/>
      <c r="AT209" s="155"/>
      <c r="AU209" s="155"/>
      <c r="AV209" s="155"/>
      <c r="AW209" s="155"/>
      <c r="AX209" s="155"/>
      <c r="AY209" s="155"/>
      <c r="AZ209" s="155"/>
      <c r="BA209" s="155"/>
      <c r="BB209" s="155"/>
      <c r="BC209" s="155"/>
      <c r="BD209" s="155"/>
      <c r="BE209" s="155"/>
      <c r="BF209" s="155"/>
      <c r="BG209" s="155"/>
      <c r="BH209" s="155"/>
      <c r="BI209" s="155"/>
      <c r="BJ209" s="155"/>
      <c r="BK209" s="155"/>
      <c r="BL209" s="155"/>
      <c r="BM209" s="155"/>
      <c r="BN209" s="155"/>
      <c r="BO209" s="155"/>
      <c r="BP209" s="155"/>
      <c r="BQ209" s="155"/>
      <c r="BR209" s="155"/>
      <c r="BS209" s="155"/>
      <c r="BT209" s="155"/>
      <c r="BU209" s="155"/>
      <c r="BV209" s="155"/>
    </row>
    <row r="210" spans="42:74">
      <c r="AP210" s="155"/>
      <c r="AQ210" s="155"/>
      <c r="AR210" s="155"/>
      <c r="AS210" s="155"/>
      <c r="AT210" s="155"/>
      <c r="AU210" s="155"/>
      <c r="AV210" s="155"/>
      <c r="AW210" s="155"/>
      <c r="AX210" s="155"/>
      <c r="AY210" s="155"/>
      <c r="AZ210" s="155"/>
      <c r="BA210" s="155"/>
      <c r="BB210" s="155"/>
      <c r="BC210" s="155"/>
      <c r="BD210" s="155"/>
      <c r="BE210" s="155"/>
      <c r="BF210" s="155"/>
      <c r="BG210" s="155"/>
      <c r="BH210" s="155"/>
      <c r="BI210" s="155"/>
      <c r="BJ210" s="155"/>
      <c r="BK210" s="155"/>
      <c r="BL210" s="155"/>
      <c r="BM210" s="155"/>
      <c r="BN210" s="155"/>
      <c r="BO210" s="155"/>
      <c r="BP210" s="155"/>
      <c r="BQ210" s="155"/>
      <c r="BR210" s="155"/>
      <c r="BS210" s="155"/>
      <c r="BT210" s="155"/>
      <c r="BU210" s="155"/>
      <c r="BV210" s="155"/>
    </row>
    <row r="211" spans="42:74">
      <c r="AP211" s="155"/>
      <c r="AQ211" s="155"/>
      <c r="AR211" s="155"/>
      <c r="AS211" s="155"/>
      <c r="AT211" s="155"/>
      <c r="AU211" s="155"/>
      <c r="AV211" s="155"/>
      <c r="AW211" s="155"/>
      <c r="AX211" s="155"/>
      <c r="AY211" s="155"/>
      <c r="AZ211" s="155"/>
      <c r="BA211" s="155"/>
      <c r="BB211" s="155"/>
      <c r="BC211" s="155"/>
      <c r="BD211" s="155"/>
      <c r="BE211" s="155"/>
      <c r="BF211" s="155"/>
      <c r="BG211" s="155"/>
      <c r="BH211" s="155"/>
      <c r="BI211" s="155"/>
      <c r="BJ211" s="155"/>
      <c r="BK211" s="155"/>
      <c r="BL211" s="155"/>
      <c r="BM211" s="155"/>
      <c r="BN211" s="155"/>
      <c r="BO211" s="155"/>
      <c r="BP211" s="155"/>
      <c r="BQ211" s="155"/>
      <c r="BR211" s="155"/>
      <c r="BS211" s="155"/>
      <c r="BT211" s="155"/>
      <c r="BU211" s="155"/>
      <c r="BV211" s="155"/>
    </row>
    <row r="212" spans="42:74">
      <c r="AP212" s="155"/>
      <c r="AQ212" s="155"/>
      <c r="AR212" s="155"/>
      <c r="AS212" s="155"/>
      <c r="AT212" s="155"/>
      <c r="AU212" s="155"/>
      <c r="AV212" s="155"/>
      <c r="AW212" s="155"/>
      <c r="AX212" s="155"/>
      <c r="AY212" s="155"/>
      <c r="AZ212" s="155"/>
      <c r="BA212" s="155"/>
      <c r="BB212" s="155"/>
      <c r="BC212" s="155"/>
      <c r="BD212" s="155"/>
      <c r="BE212" s="155"/>
      <c r="BF212" s="155"/>
      <c r="BG212" s="155"/>
      <c r="BH212" s="155"/>
      <c r="BI212" s="155"/>
      <c r="BJ212" s="155"/>
      <c r="BK212" s="155"/>
      <c r="BL212" s="155"/>
      <c r="BM212" s="155"/>
      <c r="BN212" s="155"/>
      <c r="BO212" s="155"/>
      <c r="BP212" s="155"/>
      <c r="BQ212" s="155"/>
      <c r="BR212" s="155"/>
      <c r="BS212" s="155"/>
      <c r="BT212" s="155"/>
      <c r="BU212" s="155"/>
      <c r="BV212" s="155"/>
    </row>
    <row r="213" spans="42:74">
      <c r="AP213" s="155"/>
      <c r="AQ213" s="155"/>
      <c r="AR213" s="155"/>
      <c r="AS213" s="155"/>
      <c r="AT213" s="155"/>
      <c r="AU213" s="155"/>
      <c r="AV213" s="155"/>
      <c r="AW213" s="155"/>
      <c r="AX213" s="155"/>
      <c r="AY213" s="155"/>
      <c r="AZ213" s="155"/>
      <c r="BA213" s="155"/>
      <c r="BB213" s="155"/>
      <c r="BC213" s="155"/>
      <c r="BD213" s="155"/>
      <c r="BE213" s="155"/>
      <c r="BF213" s="155"/>
      <c r="BG213" s="155"/>
      <c r="BH213" s="155"/>
      <c r="BI213" s="155"/>
      <c r="BJ213" s="155"/>
      <c r="BK213" s="155"/>
      <c r="BL213" s="155"/>
      <c r="BM213" s="155"/>
      <c r="BN213" s="155"/>
      <c r="BO213" s="155"/>
      <c r="BP213" s="155"/>
      <c r="BQ213" s="155"/>
      <c r="BR213" s="155"/>
      <c r="BS213" s="155"/>
      <c r="BT213" s="155"/>
      <c r="BU213" s="155"/>
      <c r="BV213" s="155"/>
    </row>
    <row r="214" spans="42:74">
      <c r="AP214" s="155"/>
      <c r="AQ214" s="155"/>
      <c r="AR214" s="155"/>
      <c r="AS214" s="155"/>
      <c r="AT214" s="155"/>
      <c r="AU214" s="155"/>
      <c r="AV214" s="155"/>
      <c r="AW214" s="155"/>
      <c r="AX214" s="155"/>
      <c r="AY214" s="155"/>
      <c r="AZ214" s="155"/>
      <c r="BA214" s="155"/>
      <c r="BB214" s="155"/>
      <c r="BC214" s="155"/>
      <c r="BD214" s="155"/>
      <c r="BE214" s="155"/>
      <c r="BF214" s="155"/>
      <c r="BG214" s="155"/>
      <c r="BH214" s="155"/>
      <c r="BI214" s="155"/>
      <c r="BJ214" s="155"/>
      <c r="BK214" s="155"/>
      <c r="BL214" s="155"/>
      <c r="BM214" s="155"/>
      <c r="BN214" s="155"/>
      <c r="BO214" s="155"/>
      <c r="BP214" s="155"/>
      <c r="BQ214" s="155"/>
      <c r="BR214" s="155"/>
      <c r="BS214" s="155"/>
      <c r="BT214" s="155"/>
      <c r="BU214" s="155"/>
      <c r="BV214" s="155"/>
    </row>
    <row r="215" spans="42:74">
      <c r="AP215" s="155"/>
      <c r="AQ215" s="155"/>
      <c r="AR215" s="155"/>
      <c r="AS215" s="155"/>
      <c r="AT215" s="155"/>
      <c r="AU215" s="155"/>
      <c r="AV215" s="155"/>
      <c r="AW215" s="155"/>
      <c r="AX215" s="155"/>
      <c r="AY215" s="155"/>
      <c r="AZ215" s="155"/>
      <c r="BA215" s="155"/>
      <c r="BB215" s="155"/>
      <c r="BC215" s="155"/>
      <c r="BD215" s="155"/>
      <c r="BE215" s="155"/>
      <c r="BF215" s="155"/>
      <c r="BG215" s="155"/>
      <c r="BH215" s="155"/>
      <c r="BI215" s="155"/>
      <c r="BJ215" s="155"/>
      <c r="BK215" s="155"/>
      <c r="BL215" s="155"/>
      <c r="BM215" s="155"/>
      <c r="BN215" s="155"/>
      <c r="BO215" s="155"/>
      <c r="BP215" s="155"/>
      <c r="BQ215" s="155"/>
      <c r="BR215" s="155"/>
      <c r="BS215" s="155"/>
      <c r="BT215" s="155"/>
      <c r="BU215" s="155"/>
      <c r="BV215" s="155"/>
    </row>
    <row r="216" spans="42:74">
      <c r="AP216" s="155"/>
      <c r="AQ216" s="155"/>
      <c r="AR216" s="155"/>
      <c r="AS216" s="155"/>
      <c r="AT216" s="155"/>
      <c r="AU216" s="155"/>
      <c r="AV216" s="155"/>
      <c r="AW216" s="155"/>
      <c r="AX216" s="155"/>
      <c r="AY216" s="155"/>
      <c r="AZ216" s="155"/>
      <c r="BA216" s="155"/>
      <c r="BB216" s="155"/>
      <c r="BC216" s="155"/>
      <c r="BD216" s="155"/>
      <c r="BE216" s="155"/>
      <c r="BF216" s="155"/>
      <c r="BG216" s="155"/>
      <c r="BH216" s="155"/>
      <c r="BI216" s="155"/>
      <c r="BJ216" s="155"/>
      <c r="BK216" s="155"/>
      <c r="BL216" s="155"/>
      <c r="BM216" s="155"/>
      <c r="BN216" s="155"/>
      <c r="BO216" s="155"/>
      <c r="BP216" s="155"/>
      <c r="BQ216" s="155"/>
      <c r="BR216" s="155"/>
      <c r="BS216" s="155"/>
      <c r="BT216" s="155"/>
      <c r="BU216" s="155"/>
      <c r="BV216" s="155"/>
    </row>
    <row r="217" spans="42:74">
      <c r="AP217" s="155"/>
      <c r="AQ217" s="155"/>
      <c r="AR217" s="155"/>
      <c r="AS217" s="155"/>
      <c r="AT217" s="155"/>
      <c r="AU217" s="155"/>
      <c r="AV217" s="155"/>
      <c r="AW217" s="155"/>
      <c r="AX217" s="155"/>
      <c r="AY217" s="155"/>
      <c r="AZ217" s="155"/>
      <c r="BA217" s="155"/>
      <c r="BB217" s="155"/>
      <c r="BC217" s="155"/>
      <c r="BD217" s="155"/>
      <c r="BE217" s="155"/>
      <c r="BF217" s="155"/>
      <c r="BG217" s="155"/>
      <c r="BH217" s="155"/>
      <c r="BI217" s="155"/>
      <c r="BJ217" s="155"/>
      <c r="BK217" s="155"/>
      <c r="BL217" s="155"/>
      <c r="BM217" s="155"/>
      <c r="BN217" s="155"/>
      <c r="BO217" s="155"/>
      <c r="BP217" s="155"/>
      <c r="BQ217" s="155"/>
      <c r="BR217" s="155"/>
      <c r="BS217" s="155"/>
      <c r="BT217" s="155"/>
      <c r="BU217" s="155"/>
      <c r="BV217" s="155"/>
    </row>
    <row r="218" spans="42:74">
      <c r="AP218" s="155"/>
      <c r="AQ218" s="155"/>
      <c r="AR218" s="155"/>
      <c r="AS218" s="155"/>
      <c r="AT218" s="155"/>
      <c r="AU218" s="155"/>
      <c r="AV218" s="155"/>
      <c r="AW218" s="155"/>
      <c r="AX218" s="155"/>
      <c r="AY218" s="155"/>
      <c r="AZ218" s="155"/>
      <c r="BA218" s="155"/>
      <c r="BB218" s="155"/>
      <c r="BC218" s="155"/>
      <c r="BD218" s="155"/>
      <c r="BE218" s="155"/>
      <c r="BF218" s="155"/>
      <c r="BG218" s="155"/>
      <c r="BH218" s="155"/>
      <c r="BI218" s="155"/>
      <c r="BJ218" s="155"/>
      <c r="BK218" s="155"/>
      <c r="BL218" s="155"/>
      <c r="BM218" s="155"/>
      <c r="BN218" s="155"/>
      <c r="BO218" s="155"/>
      <c r="BP218" s="155"/>
      <c r="BQ218" s="155"/>
      <c r="BR218" s="155"/>
      <c r="BS218" s="155"/>
      <c r="BT218" s="155"/>
      <c r="BU218" s="155"/>
      <c r="BV218" s="155"/>
    </row>
    <row r="219" spans="42:74">
      <c r="AP219" s="155"/>
      <c r="AQ219" s="155"/>
      <c r="AR219" s="155"/>
      <c r="AS219" s="155"/>
      <c r="AT219" s="155"/>
      <c r="AU219" s="155"/>
      <c r="AV219" s="155"/>
      <c r="AW219" s="155"/>
      <c r="AX219" s="155"/>
      <c r="AY219" s="155"/>
      <c r="AZ219" s="155"/>
      <c r="BA219" s="155"/>
      <c r="BB219" s="155"/>
      <c r="BC219" s="155"/>
      <c r="BD219" s="155"/>
      <c r="BE219" s="155"/>
      <c r="BF219" s="155"/>
      <c r="BG219" s="155"/>
      <c r="BH219" s="155"/>
      <c r="BI219" s="155"/>
      <c r="BJ219" s="155"/>
      <c r="BK219" s="155"/>
      <c r="BL219" s="155"/>
      <c r="BM219" s="155"/>
      <c r="BN219" s="155"/>
      <c r="BO219" s="155"/>
      <c r="BP219" s="155"/>
      <c r="BQ219" s="155"/>
      <c r="BR219" s="155"/>
      <c r="BS219" s="155"/>
      <c r="BT219" s="155"/>
      <c r="BU219" s="155"/>
      <c r="BV219" s="155"/>
    </row>
    <row r="220" spans="42:74">
      <c r="AP220" s="155"/>
      <c r="AQ220" s="155"/>
      <c r="AR220" s="155"/>
      <c r="AS220" s="155"/>
      <c r="AT220" s="155"/>
      <c r="AU220" s="155"/>
      <c r="AV220" s="155"/>
      <c r="AW220" s="155"/>
      <c r="AX220" s="155"/>
      <c r="AY220" s="155"/>
      <c r="AZ220" s="155"/>
      <c r="BA220" s="155"/>
      <c r="BB220" s="155"/>
      <c r="BC220" s="155"/>
      <c r="BD220" s="155"/>
      <c r="BE220" s="155"/>
      <c r="BF220" s="155"/>
      <c r="BG220" s="155"/>
      <c r="BH220" s="155"/>
      <c r="BI220" s="155"/>
      <c r="BJ220" s="155"/>
      <c r="BK220" s="155"/>
      <c r="BL220" s="155"/>
      <c r="BM220" s="155"/>
      <c r="BN220" s="155"/>
      <c r="BO220" s="155"/>
      <c r="BP220" s="155"/>
      <c r="BQ220" s="155"/>
      <c r="BR220" s="155"/>
      <c r="BS220" s="155"/>
      <c r="BT220" s="155"/>
      <c r="BU220" s="155"/>
      <c r="BV220" s="155"/>
    </row>
    <row r="221" spans="42:74">
      <c r="AP221" s="155"/>
      <c r="AQ221" s="155"/>
      <c r="AR221" s="155"/>
      <c r="AS221" s="155"/>
      <c r="AT221" s="155"/>
      <c r="AU221" s="155"/>
      <c r="AV221" s="155"/>
      <c r="AW221" s="155"/>
      <c r="AX221" s="155"/>
      <c r="AY221" s="155"/>
      <c r="AZ221" s="155"/>
      <c r="BA221" s="155"/>
      <c r="BB221" s="155"/>
      <c r="BC221" s="155"/>
      <c r="BD221" s="155"/>
      <c r="BE221" s="155"/>
      <c r="BF221" s="155"/>
      <c r="BG221" s="155"/>
      <c r="BH221" s="155"/>
      <c r="BI221" s="155"/>
      <c r="BJ221" s="155"/>
      <c r="BK221" s="155"/>
      <c r="BL221" s="155"/>
      <c r="BM221" s="155"/>
      <c r="BN221" s="155"/>
      <c r="BO221" s="155"/>
      <c r="BP221" s="155"/>
      <c r="BQ221" s="155"/>
      <c r="BR221" s="155"/>
      <c r="BS221" s="155"/>
      <c r="BT221" s="155"/>
      <c r="BU221" s="155"/>
      <c r="BV221" s="155"/>
    </row>
    <row r="222" spans="42:74">
      <c r="AP222" s="155"/>
      <c r="AQ222" s="155"/>
      <c r="AR222" s="155"/>
      <c r="AS222" s="155"/>
      <c r="AT222" s="155"/>
      <c r="AU222" s="155"/>
      <c r="AV222" s="155"/>
      <c r="AW222" s="155"/>
      <c r="AX222" s="155"/>
      <c r="AY222" s="155"/>
      <c r="AZ222" s="155"/>
      <c r="BA222" s="155"/>
      <c r="BB222" s="155"/>
      <c r="BC222" s="155"/>
      <c r="BD222" s="155"/>
      <c r="BE222" s="155"/>
      <c r="BF222" s="155"/>
      <c r="BG222" s="155"/>
      <c r="BH222" s="155"/>
      <c r="BI222" s="155"/>
      <c r="BJ222" s="155"/>
      <c r="BK222" s="155"/>
      <c r="BL222" s="155"/>
      <c r="BM222" s="155"/>
      <c r="BN222" s="155"/>
      <c r="BO222" s="155"/>
      <c r="BP222" s="155"/>
      <c r="BQ222" s="155"/>
      <c r="BR222" s="155"/>
      <c r="BS222" s="155"/>
      <c r="BT222" s="155"/>
      <c r="BU222" s="155"/>
      <c r="BV222" s="155"/>
    </row>
    <row r="223" spans="42:74">
      <c r="AP223" s="155"/>
      <c r="AQ223" s="155"/>
      <c r="AR223" s="155"/>
      <c r="AS223" s="155"/>
      <c r="AT223" s="155"/>
      <c r="AU223" s="155"/>
      <c r="AV223" s="155"/>
      <c r="AW223" s="155"/>
      <c r="AX223" s="155"/>
      <c r="AY223" s="155"/>
      <c r="AZ223" s="155"/>
      <c r="BA223" s="155"/>
      <c r="BB223" s="155"/>
      <c r="BC223" s="155"/>
      <c r="BD223" s="155"/>
      <c r="BE223" s="155"/>
      <c r="BF223" s="155"/>
      <c r="BG223" s="155"/>
      <c r="BH223" s="155"/>
      <c r="BI223" s="155"/>
      <c r="BJ223" s="155"/>
      <c r="BK223" s="155"/>
      <c r="BL223" s="155"/>
      <c r="BM223" s="155"/>
      <c r="BN223" s="155"/>
      <c r="BO223" s="155"/>
      <c r="BP223" s="155"/>
      <c r="BQ223" s="155"/>
      <c r="BR223" s="155"/>
      <c r="BS223" s="155"/>
      <c r="BT223" s="155"/>
      <c r="BU223" s="155"/>
      <c r="BV223" s="155"/>
    </row>
    <row r="224" spans="42:74">
      <c r="AP224" s="155"/>
      <c r="AQ224" s="155"/>
      <c r="AR224" s="155"/>
      <c r="AS224" s="155"/>
      <c r="AT224" s="155"/>
      <c r="AU224" s="155"/>
      <c r="AV224" s="155"/>
      <c r="AW224" s="155"/>
      <c r="AX224" s="155"/>
      <c r="AY224" s="155"/>
      <c r="AZ224" s="155"/>
      <c r="BA224" s="155"/>
      <c r="BB224" s="155"/>
      <c r="BC224" s="155"/>
      <c r="BD224" s="155"/>
      <c r="BE224" s="155"/>
      <c r="BF224" s="155"/>
      <c r="BG224" s="155"/>
      <c r="BH224" s="155"/>
      <c r="BI224" s="155"/>
      <c r="BJ224" s="155"/>
      <c r="BK224" s="155"/>
      <c r="BL224" s="155"/>
      <c r="BM224" s="155"/>
      <c r="BN224" s="155"/>
      <c r="BO224" s="155"/>
      <c r="BP224" s="155"/>
      <c r="BQ224" s="155"/>
      <c r="BR224" s="155"/>
      <c r="BS224" s="155"/>
      <c r="BT224" s="155"/>
      <c r="BU224" s="155"/>
      <c r="BV224" s="155"/>
    </row>
    <row r="225" spans="42:74">
      <c r="AP225" s="155"/>
      <c r="AQ225" s="155"/>
      <c r="AR225" s="155"/>
      <c r="AS225" s="155"/>
      <c r="AT225" s="155"/>
      <c r="AU225" s="155"/>
      <c r="AV225" s="155"/>
      <c r="AW225" s="155"/>
      <c r="AX225" s="155"/>
      <c r="AY225" s="155"/>
      <c r="AZ225" s="155"/>
      <c r="BA225" s="155"/>
      <c r="BB225" s="155"/>
      <c r="BC225" s="155"/>
      <c r="BD225" s="155"/>
      <c r="BE225" s="155"/>
      <c r="BF225" s="155"/>
      <c r="BG225" s="155"/>
      <c r="BH225" s="155"/>
      <c r="BI225" s="155"/>
      <c r="BJ225" s="155"/>
      <c r="BK225" s="155"/>
      <c r="BL225" s="155"/>
      <c r="BM225" s="155"/>
      <c r="BN225" s="155"/>
      <c r="BO225" s="155"/>
      <c r="BP225" s="155"/>
      <c r="BQ225" s="155"/>
      <c r="BR225" s="155"/>
      <c r="BS225" s="155"/>
      <c r="BT225" s="155"/>
      <c r="BU225" s="155"/>
      <c r="BV225" s="155"/>
    </row>
    <row r="226" spans="42:74">
      <c r="AP226" s="155"/>
      <c r="AQ226" s="155"/>
      <c r="AR226" s="155"/>
      <c r="AS226" s="155"/>
      <c r="AT226" s="155"/>
      <c r="AU226" s="155"/>
      <c r="AV226" s="155"/>
      <c r="AW226" s="155"/>
      <c r="AX226" s="155"/>
      <c r="AY226" s="155"/>
      <c r="AZ226" s="155"/>
      <c r="BA226" s="155"/>
      <c r="BB226" s="155"/>
      <c r="BC226" s="155"/>
      <c r="BD226" s="155"/>
      <c r="BE226" s="155"/>
      <c r="BF226" s="155"/>
      <c r="BG226" s="155"/>
      <c r="BH226" s="155"/>
      <c r="BI226" s="155"/>
      <c r="BJ226" s="155"/>
      <c r="BK226" s="155"/>
      <c r="BL226" s="155"/>
      <c r="BM226" s="155"/>
      <c r="BN226" s="155"/>
      <c r="BO226" s="155"/>
      <c r="BP226" s="155"/>
      <c r="BQ226" s="155"/>
      <c r="BR226" s="155"/>
      <c r="BS226" s="155"/>
      <c r="BT226" s="155"/>
      <c r="BU226" s="155"/>
      <c r="BV226" s="155"/>
    </row>
    <row r="227" spans="42:74">
      <c r="AP227" s="155"/>
      <c r="AQ227" s="155"/>
      <c r="AR227" s="155"/>
      <c r="AS227" s="155"/>
      <c r="AT227" s="155"/>
      <c r="AU227" s="155"/>
      <c r="AV227" s="155"/>
      <c r="AW227" s="155"/>
      <c r="AX227" s="155"/>
      <c r="AY227" s="155"/>
      <c r="AZ227" s="155"/>
      <c r="BA227" s="155"/>
      <c r="BB227" s="155"/>
      <c r="BC227" s="155"/>
      <c r="BD227" s="155"/>
      <c r="BE227" s="155"/>
      <c r="BF227" s="155"/>
      <c r="BG227" s="155"/>
      <c r="BH227" s="155"/>
      <c r="BI227" s="155"/>
      <c r="BJ227" s="155"/>
      <c r="BK227" s="155"/>
      <c r="BL227" s="155"/>
      <c r="BM227" s="155"/>
      <c r="BN227" s="155"/>
      <c r="BO227" s="155"/>
      <c r="BP227" s="155"/>
      <c r="BQ227" s="155"/>
      <c r="BR227" s="155"/>
      <c r="BS227" s="155"/>
      <c r="BT227" s="155"/>
      <c r="BU227" s="155"/>
      <c r="BV227" s="155"/>
    </row>
    <row r="228" spans="42:74">
      <c r="AP228" s="155"/>
      <c r="AQ228" s="155"/>
      <c r="AR228" s="155"/>
      <c r="AS228" s="155"/>
      <c r="AT228" s="155"/>
      <c r="AU228" s="155"/>
      <c r="AV228" s="155"/>
      <c r="AW228" s="155"/>
      <c r="AX228" s="155"/>
      <c r="AY228" s="155"/>
      <c r="AZ228" s="155"/>
      <c r="BA228" s="155"/>
      <c r="BB228" s="155"/>
      <c r="BC228" s="155"/>
      <c r="BD228" s="155"/>
      <c r="BE228" s="155"/>
      <c r="BF228" s="155"/>
      <c r="BG228" s="155"/>
      <c r="BH228" s="155"/>
      <c r="BI228" s="155"/>
      <c r="BJ228" s="155"/>
      <c r="BK228" s="155"/>
      <c r="BL228" s="155"/>
      <c r="BM228" s="155"/>
      <c r="BN228" s="155"/>
      <c r="BO228" s="155"/>
      <c r="BP228" s="155"/>
      <c r="BQ228" s="155"/>
      <c r="BR228" s="155"/>
      <c r="BS228" s="155"/>
      <c r="BT228" s="155"/>
      <c r="BU228" s="155"/>
      <c r="BV228" s="155"/>
    </row>
    <row r="229" spans="42:74">
      <c r="AP229" s="155"/>
      <c r="AQ229" s="155"/>
      <c r="AR229" s="155"/>
      <c r="AS229" s="155"/>
      <c r="AT229" s="155"/>
      <c r="AU229" s="155"/>
      <c r="AV229" s="155"/>
      <c r="AW229" s="155"/>
      <c r="AX229" s="155"/>
      <c r="AY229" s="155"/>
      <c r="AZ229" s="155"/>
      <c r="BA229" s="155"/>
      <c r="BB229" s="155"/>
      <c r="BC229" s="155"/>
      <c r="BD229" s="155"/>
      <c r="BE229" s="155"/>
      <c r="BF229" s="155"/>
      <c r="BG229" s="155"/>
      <c r="BH229" s="155"/>
      <c r="BI229" s="155"/>
      <c r="BJ229" s="155"/>
      <c r="BK229" s="155"/>
      <c r="BL229" s="155"/>
      <c r="BM229" s="155"/>
      <c r="BN229" s="155"/>
      <c r="BO229" s="155"/>
      <c r="BP229" s="155"/>
      <c r="BQ229" s="155"/>
      <c r="BR229" s="155"/>
      <c r="BS229" s="155"/>
      <c r="BT229" s="155"/>
      <c r="BU229" s="155"/>
      <c r="BV229" s="155"/>
    </row>
    <row r="230" spans="42:74">
      <c r="AP230" s="155"/>
      <c r="AQ230" s="155"/>
      <c r="AR230" s="155"/>
      <c r="AS230" s="155"/>
      <c r="AT230" s="155"/>
      <c r="AU230" s="155"/>
      <c r="AV230" s="155"/>
      <c r="AW230" s="155"/>
      <c r="AX230" s="155"/>
      <c r="AY230" s="155"/>
      <c r="AZ230" s="155"/>
      <c r="BA230" s="155"/>
      <c r="BB230" s="155"/>
      <c r="BC230" s="155"/>
      <c r="BD230" s="155"/>
      <c r="BE230" s="155"/>
      <c r="BF230" s="155"/>
      <c r="BG230" s="155"/>
      <c r="BH230" s="155"/>
      <c r="BI230" s="155"/>
      <c r="BJ230" s="155"/>
      <c r="BK230" s="155"/>
      <c r="BL230" s="155"/>
      <c r="BM230" s="155"/>
      <c r="BN230" s="155"/>
      <c r="BO230" s="155"/>
      <c r="BP230" s="155"/>
      <c r="BQ230" s="155"/>
      <c r="BR230" s="155"/>
      <c r="BS230" s="155"/>
      <c r="BT230" s="155"/>
      <c r="BU230" s="155"/>
      <c r="BV230" s="155"/>
    </row>
    <row r="231" spans="42:74">
      <c r="AP231" s="155"/>
      <c r="AQ231" s="155"/>
      <c r="AR231" s="155"/>
      <c r="AS231" s="155"/>
      <c r="AT231" s="155"/>
      <c r="AU231" s="155"/>
      <c r="AV231" s="155"/>
      <c r="AW231" s="155"/>
      <c r="AX231" s="155"/>
      <c r="AY231" s="155"/>
      <c r="AZ231" s="155"/>
      <c r="BA231" s="155"/>
      <c r="BB231" s="155"/>
      <c r="BC231" s="155"/>
      <c r="BD231" s="155"/>
      <c r="BE231" s="155"/>
      <c r="BF231" s="155"/>
      <c r="BG231" s="155"/>
      <c r="BH231" s="155"/>
      <c r="BI231" s="155"/>
      <c r="BJ231" s="155"/>
      <c r="BK231" s="155"/>
      <c r="BL231" s="155"/>
      <c r="BM231" s="155"/>
      <c r="BN231" s="155"/>
      <c r="BO231" s="155"/>
      <c r="BP231" s="155"/>
      <c r="BQ231" s="155"/>
      <c r="BR231" s="155"/>
      <c r="BS231" s="155"/>
      <c r="BT231" s="155"/>
      <c r="BU231" s="155"/>
      <c r="BV231" s="155"/>
    </row>
    <row r="232" spans="42:74">
      <c r="AP232" s="155"/>
      <c r="AQ232" s="155"/>
      <c r="AR232" s="155"/>
      <c r="AS232" s="155"/>
      <c r="AT232" s="155"/>
      <c r="AU232" s="155"/>
      <c r="AV232" s="155"/>
      <c r="AW232" s="155"/>
      <c r="AX232" s="155"/>
      <c r="AY232" s="155"/>
      <c r="AZ232" s="155"/>
      <c r="BA232" s="155"/>
      <c r="BB232" s="155"/>
      <c r="BC232" s="155"/>
      <c r="BD232" s="155"/>
      <c r="BE232" s="155"/>
      <c r="BF232" s="155"/>
      <c r="BG232" s="155"/>
      <c r="BH232" s="155"/>
      <c r="BI232" s="155"/>
      <c r="BJ232" s="155"/>
      <c r="BK232" s="155"/>
      <c r="BL232" s="155"/>
      <c r="BM232" s="155"/>
      <c r="BN232" s="155"/>
      <c r="BO232" s="155"/>
      <c r="BP232" s="155"/>
      <c r="BQ232" s="155"/>
      <c r="BR232" s="155"/>
      <c r="BS232" s="155"/>
      <c r="BT232" s="155"/>
      <c r="BU232" s="155"/>
      <c r="BV232" s="155"/>
    </row>
    <row r="233" spans="42:74">
      <c r="AP233" s="155"/>
      <c r="AQ233" s="155"/>
      <c r="AR233" s="155"/>
      <c r="AS233" s="155"/>
      <c r="AT233" s="155"/>
      <c r="AU233" s="155"/>
      <c r="AV233" s="155"/>
      <c r="AW233" s="155"/>
      <c r="AX233" s="155"/>
      <c r="AY233" s="155"/>
      <c r="AZ233" s="155"/>
      <c r="BA233" s="155"/>
      <c r="BB233" s="155"/>
      <c r="BC233" s="155"/>
      <c r="BD233" s="155"/>
      <c r="BE233" s="155"/>
      <c r="BF233" s="155"/>
      <c r="BG233" s="155"/>
      <c r="BH233" s="155"/>
      <c r="BI233" s="155"/>
      <c r="BJ233" s="155"/>
      <c r="BK233" s="155"/>
      <c r="BL233" s="155"/>
      <c r="BM233" s="155"/>
      <c r="BN233" s="155"/>
      <c r="BO233" s="155"/>
      <c r="BP233" s="155"/>
      <c r="BQ233" s="155"/>
      <c r="BR233" s="155"/>
      <c r="BS233" s="155"/>
      <c r="BT233" s="155"/>
      <c r="BU233" s="155"/>
      <c r="BV233" s="155"/>
    </row>
    <row r="234" spans="42:74">
      <c r="AP234" s="155"/>
      <c r="AQ234" s="155"/>
      <c r="AR234" s="155"/>
      <c r="AS234" s="155"/>
      <c r="AT234" s="155"/>
      <c r="AU234" s="155"/>
      <c r="AV234" s="155"/>
      <c r="AW234" s="155"/>
      <c r="AX234" s="155"/>
      <c r="AY234" s="155"/>
      <c r="AZ234" s="155"/>
      <c r="BA234" s="155"/>
      <c r="BB234" s="155"/>
      <c r="BC234" s="155"/>
      <c r="BD234" s="155"/>
      <c r="BE234" s="155"/>
      <c r="BF234" s="155"/>
      <c r="BG234" s="155"/>
      <c r="BH234" s="155"/>
      <c r="BI234" s="155"/>
      <c r="BJ234" s="155"/>
      <c r="BK234" s="155"/>
      <c r="BL234" s="155"/>
      <c r="BM234" s="155"/>
      <c r="BN234" s="155"/>
      <c r="BO234" s="155"/>
      <c r="BP234" s="155"/>
      <c r="BQ234" s="155"/>
      <c r="BR234" s="155"/>
      <c r="BS234" s="155"/>
      <c r="BT234" s="155"/>
      <c r="BU234" s="155"/>
      <c r="BV234" s="155"/>
    </row>
    <row r="235" spans="42:74">
      <c r="AP235" s="155"/>
      <c r="AQ235" s="155"/>
      <c r="AR235" s="155"/>
      <c r="AS235" s="155"/>
      <c r="AT235" s="155"/>
      <c r="AU235" s="155"/>
      <c r="AV235" s="155"/>
      <c r="AW235" s="155"/>
      <c r="AX235" s="155"/>
      <c r="AY235" s="155"/>
      <c r="AZ235" s="155"/>
      <c r="BA235" s="155"/>
      <c r="BB235" s="155"/>
      <c r="BC235" s="155"/>
      <c r="BD235" s="155"/>
      <c r="BE235" s="155"/>
      <c r="BF235" s="155"/>
      <c r="BG235" s="155"/>
      <c r="BH235" s="155"/>
      <c r="BI235" s="155"/>
      <c r="BJ235" s="155"/>
      <c r="BK235" s="155"/>
      <c r="BL235" s="155"/>
      <c r="BM235" s="155"/>
      <c r="BN235" s="155"/>
      <c r="BO235" s="155"/>
      <c r="BP235" s="155"/>
      <c r="BQ235" s="155"/>
      <c r="BR235" s="155"/>
      <c r="BS235" s="155"/>
      <c r="BT235" s="155"/>
      <c r="BU235" s="155"/>
      <c r="BV235" s="155"/>
    </row>
    <row r="236" spans="42:74">
      <c r="AP236" s="155"/>
      <c r="AQ236" s="155"/>
      <c r="AR236" s="155"/>
      <c r="AS236" s="155"/>
      <c r="AT236" s="155"/>
      <c r="AU236" s="155"/>
      <c r="AV236" s="155"/>
      <c r="AW236" s="155"/>
      <c r="AX236" s="155"/>
      <c r="AY236" s="155"/>
      <c r="AZ236" s="155"/>
      <c r="BA236" s="155"/>
      <c r="BB236" s="155"/>
      <c r="BC236" s="155"/>
      <c r="BD236" s="155"/>
      <c r="BE236" s="155"/>
      <c r="BF236" s="155"/>
      <c r="BG236" s="155"/>
      <c r="BH236" s="155"/>
      <c r="BI236" s="155"/>
      <c r="BJ236" s="155"/>
      <c r="BK236" s="155"/>
      <c r="BL236" s="155"/>
      <c r="BM236" s="155"/>
      <c r="BN236" s="155"/>
      <c r="BO236" s="155"/>
      <c r="BP236" s="155"/>
      <c r="BQ236" s="155"/>
      <c r="BR236" s="155"/>
      <c r="BS236" s="155"/>
      <c r="BT236" s="155"/>
      <c r="BU236" s="155"/>
      <c r="BV236" s="155"/>
    </row>
    <row r="237" spans="42:74">
      <c r="AP237" s="155"/>
      <c r="AQ237" s="155"/>
      <c r="AR237" s="155"/>
      <c r="AS237" s="155"/>
      <c r="AT237" s="155"/>
      <c r="AU237" s="155"/>
      <c r="AV237" s="155"/>
      <c r="AW237" s="155"/>
      <c r="AX237" s="155"/>
      <c r="AY237" s="155"/>
      <c r="AZ237" s="155"/>
      <c r="BA237" s="155"/>
      <c r="BB237" s="155"/>
      <c r="BC237" s="155"/>
      <c r="BD237" s="155"/>
      <c r="BE237" s="155"/>
      <c r="BF237" s="155"/>
      <c r="BG237" s="155"/>
      <c r="BH237" s="155"/>
      <c r="BI237" s="155"/>
      <c r="BJ237" s="155"/>
      <c r="BK237" s="155"/>
      <c r="BL237" s="155"/>
      <c r="BM237" s="155"/>
      <c r="BN237" s="155"/>
      <c r="BO237" s="155"/>
      <c r="BP237" s="155"/>
      <c r="BQ237" s="155"/>
      <c r="BR237" s="155"/>
      <c r="BS237" s="155"/>
      <c r="BT237" s="155"/>
      <c r="BU237" s="155"/>
      <c r="BV237" s="155"/>
    </row>
    <row r="238" spans="42:74">
      <c r="AP238" s="155"/>
      <c r="AQ238" s="155"/>
      <c r="AR238" s="155"/>
      <c r="AS238" s="155"/>
      <c r="AT238" s="155"/>
      <c r="AU238" s="155"/>
      <c r="AV238" s="155"/>
      <c r="AW238" s="155"/>
      <c r="AX238" s="155"/>
      <c r="AY238" s="155"/>
      <c r="AZ238" s="155"/>
      <c r="BA238" s="155"/>
      <c r="BB238" s="155"/>
      <c r="BC238" s="155"/>
      <c r="BD238" s="155"/>
      <c r="BE238" s="155"/>
      <c r="BF238" s="155"/>
      <c r="BG238" s="155"/>
      <c r="BH238" s="155"/>
      <c r="BI238" s="155"/>
      <c r="BJ238" s="155"/>
      <c r="BK238" s="155"/>
      <c r="BL238" s="155"/>
      <c r="BM238" s="155"/>
      <c r="BN238" s="155"/>
      <c r="BO238" s="155"/>
      <c r="BP238" s="155"/>
      <c r="BQ238" s="155"/>
      <c r="BR238" s="155"/>
      <c r="BS238" s="155"/>
      <c r="BT238" s="155"/>
      <c r="BU238" s="155"/>
      <c r="BV238" s="155"/>
    </row>
    <row r="239" spans="42:74">
      <c r="AP239" s="155"/>
      <c r="AQ239" s="155"/>
      <c r="AR239" s="155"/>
      <c r="AS239" s="155"/>
      <c r="AT239" s="155"/>
      <c r="AU239" s="155"/>
      <c r="AV239" s="155"/>
      <c r="AW239" s="155"/>
      <c r="AX239" s="155"/>
      <c r="AY239" s="155"/>
      <c r="AZ239" s="155"/>
      <c r="BA239" s="155"/>
      <c r="BB239" s="155"/>
      <c r="BC239" s="155"/>
      <c r="BD239" s="155"/>
      <c r="BE239" s="155"/>
      <c r="BF239" s="155"/>
      <c r="BG239" s="155"/>
      <c r="BH239" s="155"/>
      <c r="BI239" s="155"/>
      <c r="BJ239" s="155"/>
      <c r="BK239" s="155"/>
      <c r="BL239" s="155"/>
      <c r="BM239" s="155"/>
      <c r="BN239" s="155"/>
      <c r="BO239" s="155"/>
      <c r="BP239" s="155"/>
      <c r="BQ239" s="155"/>
      <c r="BR239" s="155"/>
      <c r="BS239" s="155"/>
      <c r="BT239" s="155"/>
      <c r="BU239" s="155"/>
      <c r="BV239" s="155"/>
    </row>
    <row r="240" spans="42:74">
      <c r="AP240" s="155"/>
      <c r="AQ240" s="155"/>
      <c r="AR240" s="155"/>
      <c r="AS240" s="155"/>
      <c r="AT240" s="155"/>
      <c r="AU240" s="155"/>
      <c r="AV240" s="155"/>
      <c r="AW240" s="155"/>
      <c r="AX240" s="155"/>
      <c r="AY240" s="155"/>
      <c r="AZ240" s="155"/>
      <c r="BA240" s="155"/>
      <c r="BB240" s="155"/>
      <c r="BC240" s="155"/>
      <c r="BD240" s="155"/>
      <c r="BE240" s="155"/>
      <c r="BF240" s="155"/>
      <c r="BG240" s="155"/>
      <c r="BH240" s="155"/>
      <c r="BI240" s="155"/>
      <c r="BJ240" s="155"/>
      <c r="BK240" s="155"/>
      <c r="BL240" s="155"/>
      <c r="BM240" s="155"/>
      <c r="BN240" s="155"/>
      <c r="BO240" s="155"/>
      <c r="BP240" s="155"/>
      <c r="BQ240" s="155"/>
      <c r="BR240" s="155"/>
      <c r="BS240" s="155"/>
      <c r="BT240" s="155"/>
      <c r="BU240" s="155"/>
      <c r="BV240" s="155"/>
    </row>
    <row r="241" spans="42:74">
      <c r="AP241" s="155"/>
      <c r="AQ241" s="155"/>
      <c r="AR241" s="155"/>
      <c r="AS241" s="155"/>
      <c r="AT241" s="155"/>
      <c r="AU241" s="155"/>
      <c r="AV241" s="155"/>
      <c r="AW241" s="155"/>
      <c r="AX241" s="155"/>
      <c r="AY241" s="155"/>
      <c r="AZ241" s="155"/>
      <c r="BA241" s="155"/>
      <c r="BB241" s="155"/>
      <c r="BC241" s="155"/>
      <c r="BD241" s="155"/>
      <c r="BE241" s="155"/>
      <c r="BF241" s="155"/>
      <c r="BG241" s="155"/>
      <c r="BH241" s="155"/>
      <c r="BI241" s="155"/>
      <c r="BJ241" s="155"/>
      <c r="BK241" s="155"/>
      <c r="BL241" s="155"/>
      <c r="BM241" s="155"/>
      <c r="BN241" s="155"/>
      <c r="BO241" s="155"/>
      <c r="BP241" s="155"/>
      <c r="BQ241" s="155"/>
      <c r="BR241" s="155"/>
      <c r="BS241" s="155"/>
      <c r="BT241" s="155"/>
      <c r="BU241" s="155"/>
      <c r="BV241" s="155"/>
    </row>
    <row r="242" spans="42:74">
      <c r="AP242" s="155"/>
      <c r="AQ242" s="155"/>
      <c r="AR242" s="155"/>
      <c r="AS242" s="155"/>
      <c r="AT242" s="155"/>
      <c r="AU242" s="155"/>
      <c r="AV242" s="155"/>
      <c r="AW242" s="155"/>
      <c r="AX242" s="155"/>
      <c r="AY242" s="155"/>
      <c r="AZ242" s="155"/>
      <c r="BA242" s="155"/>
      <c r="BB242" s="155"/>
      <c r="BC242" s="155"/>
      <c r="BD242" s="155"/>
      <c r="BE242" s="155"/>
      <c r="BF242" s="155"/>
      <c r="BG242" s="155"/>
      <c r="BH242" s="155"/>
      <c r="BI242" s="155"/>
      <c r="BJ242" s="155"/>
      <c r="BK242" s="155"/>
      <c r="BL242" s="155"/>
      <c r="BM242" s="155"/>
      <c r="BN242" s="155"/>
      <c r="BO242" s="155"/>
      <c r="BP242" s="155"/>
      <c r="BQ242" s="155"/>
      <c r="BR242" s="155"/>
      <c r="BS242" s="155"/>
      <c r="BT242" s="155"/>
      <c r="BU242" s="155"/>
      <c r="BV242" s="155"/>
    </row>
    <row r="243" spans="42:74">
      <c r="AP243" s="155"/>
      <c r="AQ243" s="155"/>
      <c r="AR243" s="155"/>
      <c r="AS243" s="155"/>
      <c r="AT243" s="155"/>
      <c r="AU243" s="155"/>
      <c r="AV243" s="155"/>
      <c r="AW243" s="155"/>
      <c r="AX243" s="155"/>
      <c r="AY243" s="155"/>
      <c r="AZ243" s="155"/>
      <c r="BA243" s="155"/>
      <c r="BB243" s="155"/>
      <c r="BC243" s="155"/>
      <c r="BD243" s="155"/>
      <c r="BE243" s="155"/>
      <c r="BF243" s="155"/>
      <c r="BG243" s="155"/>
      <c r="BH243" s="155"/>
      <c r="BI243" s="155"/>
      <c r="BJ243" s="155"/>
      <c r="BK243" s="155"/>
      <c r="BL243" s="155"/>
      <c r="BM243" s="155"/>
      <c r="BN243" s="155"/>
      <c r="BO243" s="155"/>
      <c r="BP243" s="155"/>
      <c r="BQ243" s="155"/>
      <c r="BR243" s="155"/>
      <c r="BS243" s="155"/>
      <c r="BT243" s="155"/>
      <c r="BU243" s="155"/>
      <c r="BV243" s="155"/>
    </row>
    <row r="244" spans="42:74">
      <c r="AP244" s="155"/>
      <c r="AQ244" s="155"/>
      <c r="AR244" s="155"/>
      <c r="AS244" s="155"/>
      <c r="AT244" s="155"/>
      <c r="AU244" s="155"/>
      <c r="AV244" s="155"/>
      <c r="AW244" s="155"/>
      <c r="AX244" s="155"/>
      <c r="AY244" s="155"/>
      <c r="AZ244" s="155"/>
      <c r="BA244" s="155"/>
      <c r="BB244" s="155"/>
      <c r="BC244" s="155"/>
      <c r="BD244" s="155"/>
      <c r="BE244" s="155"/>
      <c r="BF244" s="155"/>
      <c r="BG244" s="155"/>
      <c r="BH244" s="155"/>
      <c r="BI244" s="155"/>
      <c r="BJ244" s="155"/>
      <c r="BK244" s="155"/>
      <c r="BL244" s="155"/>
      <c r="BM244" s="155"/>
      <c r="BN244" s="155"/>
      <c r="BO244" s="155"/>
      <c r="BP244" s="155"/>
      <c r="BQ244" s="155"/>
      <c r="BR244" s="155"/>
      <c r="BS244" s="155"/>
      <c r="BT244" s="155"/>
      <c r="BU244" s="155"/>
      <c r="BV244" s="155"/>
    </row>
    <row r="245" spans="42:74">
      <c r="AP245" s="155"/>
      <c r="AQ245" s="155"/>
      <c r="AR245" s="155"/>
      <c r="AS245" s="155"/>
      <c r="AT245" s="155"/>
      <c r="AU245" s="155"/>
      <c r="AV245" s="155"/>
      <c r="AW245" s="155"/>
      <c r="AX245" s="155"/>
      <c r="AY245" s="155"/>
      <c r="AZ245" s="155"/>
      <c r="BA245" s="155"/>
      <c r="BB245" s="155"/>
      <c r="BC245" s="155"/>
      <c r="BD245" s="155"/>
      <c r="BE245" s="155"/>
      <c r="BF245" s="155"/>
      <c r="BG245" s="155"/>
      <c r="BH245" s="155"/>
      <c r="BI245" s="155"/>
      <c r="BJ245" s="155"/>
      <c r="BK245" s="155"/>
      <c r="BL245" s="155"/>
      <c r="BM245" s="155"/>
      <c r="BN245" s="155"/>
      <c r="BO245" s="155"/>
      <c r="BP245" s="155"/>
      <c r="BQ245" s="155"/>
      <c r="BR245" s="155"/>
      <c r="BS245" s="155"/>
      <c r="BT245" s="155"/>
      <c r="BU245" s="155"/>
      <c r="BV245" s="155"/>
    </row>
    <row r="246" spans="42:74">
      <c r="AP246" s="155"/>
      <c r="AQ246" s="155"/>
      <c r="AR246" s="155"/>
      <c r="AS246" s="155"/>
      <c r="AT246" s="155"/>
      <c r="AU246" s="155"/>
      <c r="AV246" s="155"/>
      <c r="AW246" s="155"/>
      <c r="AX246" s="155"/>
      <c r="AY246" s="155"/>
      <c r="AZ246" s="155"/>
      <c r="BA246" s="155"/>
      <c r="BB246" s="155"/>
      <c r="BC246" s="155"/>
      <c r="BD246" s="155"/>
      <c r="BE246" s="155"/>
      <c r="BF246" s="155"/>
      <c r="BG246" s="155"/>
      <c r="BH246" s="155"/>
      <c r="BI246" s="155"/>
      <c r="BJ246" s="155"/>
      <c r="BK246" s="155"/>
      <c r="BL246" s="155"/>
      <c r="BM246" s="155"/>
      <c r="BN246" s="155"/>
      <c r="BO246" s="155"/>
      <c r="BP246" s="155"/>
      <c r="BQ246" s="155"/>
      <c r="BR246" s="155"/>
      <c r="BS246" s="155"/>
      <c r="BT246" s="155"/>
      <c r="BU246" s="155"/>
      <c r="BV246" s="155"/>
    </row>
    <row r="247" spans="42:74">
      <c r="AP247" s="155"/>
      <c r="AQ247" s="155"/>
      <c r="AR247" s="155"/>
      <c r="AS247" s="155"/>
      <c r="AT247" s="155"/>
      <c r="AU247" s="155"/>
      <c r="AV247" s="155"/>
      <c r="AW247" s="155"/>
      <c r="AX247" s="155"/>
      <c r="AY247" s="155"/>
      <c r="AZ247" s="155"/>
      <c r="BA247" s="155"/>
      <c r="BB247" s="155"/>
      <c r="BC247" s="155"/>
      <c r="BD247" s="155"/>
      <c r="BE247" s="155"/>
      <c r="BF247" s="155"/>
      <c r="BG247" s="155"/>
      <c r="BH247" s="155"/>
      <c r="BI247" s="155"/>
      <c r="BJ247" s="155"/>
      <c r="BK247" s="155"/>
      <c r="BL247" s="155"/>
      <c r="BM247" s="155"/>
      <c r="BN247" s="155"/>
      <c r="BO247" s="155"/>
      <c r="BP247" s="155"/>
      <c r="BQ247" s="155"/>
      <c r="BR247" s="155"/>
      <c r="BS247" s="155"/>
      <c r="BT247" s="155"/>
      <c r="BU247" s="155"/>
      <c r="BV247" s="155"/>
    </row>
    <row r="248" spans="42:74">
      <c r="AP248" s="155"/>
      <c r="AQ248" s="155"/>
      <c r="AR248" s="155"/>
      <c r="AS248" s="155"/>
      <c r="AT248" s="155"/>
      <c r="AU248" s="155"/>
      <c r="AV248" s="155"/>
      <c r="AW248" s="155"/>
      <c r="AX248" s="155"/>
      <c r="AY248" s="155"/>
      <c r="AZ248" s="155"/>
      <c r="BA248" s="155"/>
      <c r="BB248" s="155"/>
      <c r="BC248" s="155"/>
      <c r="BD248" s="155"/>
      <c r="BE248" s="155"/>
      <c r="BF248" s="155"/>
      <c r="BG248" s="155"/>
      <c r="BH248" s="155"/>
      <c r="BI248" s="155"/>
      <c r="BJ248" s="155"/>
      <c r="BK248" s="155"/>
      <c r="BL248" s="155"/>
      <c r="BM248" s="155"/>
      <c r="BN248" s="155"/>
      <c r="BO248" s="155"/>
      <c r="BP248" s="155"/>
      <c r="BQ248" s="155"/>
      <c r="BR248" s="155"/>
      <c r="BS248" s="155"/>
      <c r="BT248" s="155"/>
      <c r="BU248" s="155"/>
      <c r="BV248" s="155"/>
    </row>
    <row r="249" spans="42:74">
      <c r="AP249" s="155"/>
      <c r="AQ249" s="155"/>
      <c r="AR249" s="155"/>
      <c r="AS249" s="155"/>
      <c r="AT249" s="155"/>
      <c r="AU249" s="155"/>
      <c r="AV249" s="155"/>
      <c r="AW249" s="155"/>
      <c r="AX249" s="155"/>
      <c r="AY249" s="155"/>
      <c r="AZ249" s="155"/>
      <c r="BA249" s="155"/>
      <c r="BB249" s="155"/>
      <c r="BC249" s="155"/>
      <c r="BD249" s="155"/>
      <c r="BE249" s="155"/>
      <c r="BF249" s="155"/>
      <c r="BG249" s="155"/>
      <c r="BH249" s="155"/>
      <c r="BI249" s="155"/>
      <c r="BJ249" s="155"/>
      <c r="BK249" s="155"/>
      <c r="BL249" s="155"/>
      <c r="BM249" s="155"/>
      <c r="BN249" s="155"/>
      <c r="BO249" s="155"/>
      <c r="BP249" s="155"/>
      <c r="BQ249" s="155"/>
      <c r="BR249" s="155"/>
      <c r="BS249" s="155"/>
      <c r="BT249" s="155"/>
      <c r="BU249" s="155"/>
      <c r="BV249" s="155"/>
    </row>
    <row r="250" spans="42:74">
      <c r="AP250" s="155"/>
      <c r="AQ250" s="155"/>
      <c r="AR250" s="155"/>
      <c r="AS250" s="155"/>
      <c r="AT250" s="155"/>
      <c r="AU250" s="155"/>
      <c r="AV250" s="155"/>
      <c r="AW250" s="155"/>
      <c r="AX250" s="155"/>
      <c r="AY250" s="155"/>
      <c r="AZ250" s="155"/>
      <c r="BA250" s="155"/>
      <c r="BB250" s="155"/>
      <c r="BC250" s="155"/>
      <c r="BD250" s="155"/>
      <c r="BE250" s="155"/>
      <c r="BF250" s="155"/>
      <c r="BG250" s="155"/>
      <c r="BH250" s="155"/>
      <c r="BI250" s="155"/>
      <c r="BJ250" s="155"/>
      <c r="BK250" s="155"/>
      <c r="BL250" s="155"/>
      <c r="BM250" s="155"/>
      <c r="BN250" s="155"/>
      <c r="BO250" s="155"/>
      <c r="BP250" s="155"/>
      <c r="BQ250" s="155"/>
      <c r="BR250" s="155"/>
      <c r="BS250" s="155"/>
      <c r="BT250" s="155"/>
      <c r="BU250" s="155"/>
      <c r="BV250" s="155"/>
    </row>
    <row r="251" spans="42:74">
      <c r="AP251" s="155"/>
      <c r="AQ251" s="155"/>
      <c r="AR251" s="155"/>
      <c r="AS251" s="155"/>
      <c r="AT251" s="155"/>
      <c r="AU251" s="155"/>
      <c r="AV251" s="155"/>
      <c r="AW251" s="155"/>
      <c r="AX251" s="155"/>
      <c r="AY251" s="155"/>
      <c r="AZ251" s="155"/>
      <c r="BA251" s="155"/>
      <c r="BB251" s="155"/>
      <c r="BC251" s="155"/>
      <c r="BD251" s="155"/>
      <c r="BE251" s="155"/>
      <c r="BF251" s="155"/>
      <c r="BG251" s="155"/>
      <c r="BH251" s="155"/>
      <c r="BI251" s="155"/>
      <c r="BJ251" s="155"/>
      <c r="BK251" s="155"/>
      <c r="BL251" s="155"/>
      <c r="BM251" s="155"/>
      <c r="BN251" s="155"/>
      <c r="BO251" s="155"/>
      <c r="BP251" s="155"/>
      <c r="BQ251" s="155"/>
      <c r="BR251" s="155"/>
      <c r="BS251" s="155"/>
      <c r="BT251" s="155"/>
      <c r="BU251" s="155"/>
      <c r="BV251" s="155"/>
    </row>
    <row r="252" spans="42:74">
      <c r="AP252" s="155"/>
      <c r="AQ252" s="155"/>
      <c r="AR252" s="155"/>
      <c r="AS252" s="155"/>
      <c r="AT252" s="155"/>
      <c r="AU252" s="155"/>
      <c r="AV252" s="155"/>
      <c r="AW252" s="155"/>
      <c r="AX252" s="155"/>
      <c r="AY252" s="155"/>
      <c r="AZ252" s="155"/>
      <c r="BA252" s="155"/>
      <c r="BB252" s="155"/>
      <c r="BC252" s="155"/>
      <c r="BD252" s="155"/>
      <c r="BE252" s="155"/>
      <c r="BF252" s="155"/>
      <c r="BG252" s="155"/>
      <c r="BH252" s="155"/>
      <c r="BI252" s="155"/>
      <c r="BJ252" s="155"/>
      <c r="BK252" s="155"/>
      <c r="BL252" s="155"/>
      <c r="BM252" s="155"/>
      <c r="BN252" s="155"/>
      <c r="BO252" s="155"/>
      <c r="BP252" s="155"/>
      <c r="BQ252" s="155"/>
      <c r="BR252" s="155"/>
      <c r="BS252" s="155"/>
      <c r="BT252" s="155"/>
      <c r="BU252" s="155"/>
      <c r="BV252" s="155"/>
    </row>
    <row r="253" spans="42:74">
      <c r="AP253" s="155"/>
      <c r="AQ253" s="155"/>
      <c r="AR253" s="155"/>
      <c r="AS253" s="155"/>
      <c r="AT253" s="155"/>
      <c r="AU253" s="155"/>
      <c r="AV253" s="155"/>
      <c r="AW253" s="155"/>
      <c r="AX253" s="155"/>
      <c r="AY253" s="155"/>
      <c r="AZ253" s="155"/>
      <c r="BA253" s="155"/>
      <c r="BB253" s="155"/>
      <c r="BC253" s="155"/>
      <c r="BD253" s="155"/>
      <c r="BE253" s="155"/>
      <c r="BF253" s="155"/>
      <c r="BG253" s="155"/>
      <c r="BH253" s="155"/>
      <c r="BI253" s="155"/>
      <c r="BJ253" s="155"/>
      <c r="BK253" s="155"/>
      <c r="BL253" s="155"/>
      <c r="BM253" s="155"/>
      <c r="BN253" s="155"/>
      <c r="BO253" s="155"/>
      <c r="BP253" s="155"/>
      <c r="BQ253" s="155"/>
      <c r="BR253" s="155"/>
      <c r="BS253" s="155"/>
      <c r="BT253" s="155"/>
      <c r="BU253" s="155"/>
      <c r="BV253" s="155"/>
    </row>
    <row r="254" spans="42:74">
      <c r="AP254" s="155"/>
      <c r="AQ254" s="155"/>
      <c r="AR254" s="155"/>
      <c r="AS254" s="155"/>
      <c r="AT254" s="155"/>
      <c r="AU254" s="155"/>
      <c r="AV254" s="155"/>
      <c r="AW254" s="155"/>
      <c r="AX254" s="155"/>
      <c r="AY254" s="155"/>
      <c r="AZ254" s="155"/>
      <c r="BA254" s="155"/>
      <c r="BB254" s="155"/>
      <c r="BC254" s="155"/>
      <c r="BD254" s="155"/>
      <c r="BE254" s="155"/>
      <c r="BF254" s="155"/>
      <c r="BG254" s="155"/>
      <c r="BH254" s="155"/>
      <c r="BI254" s="155"/>
      <c r="BJ254" s="155"/>
      <c r="BK254" s="155"/>
      <c r="BL254" s="155"/>
      <c r="BM254" s="155"/>
      <c r="BN254" s="155"/>
      <c r="BO254" s="155"/>
      <c r="BP254" s="155"/>
      <c r="BQ254" s="155"/>
      <c r="BR254" s="155"/>
      <c r="BS254" s="155"/>
      <c r="BT254" s="155"/>
      <c r="BU254" s="155"/>
      <c r="BV254" s="155"/>
    </row>
    <row r="255" spans="42:74">
      <c r="AP255" s="155"/>
      <c r="AQ255" s="155"/>
      <c r="AR255" s="155"/>
      <c r="AS255" s="155"/>
      <c r="AT255" s="155"/>
      <c r="AU255" s="155"/>
      <c r="AV255" s="155"/>
      <c r="AW255" s="155"/>
      <c r="AX255" s="155"/>
      <c r="AY255" s="155"/>
      <c r="AZ255" s="155"/>
      <c r="BA255" s="155"/>
      <c r="BB255" s="155"/>
      <c r="BC255" s="155"/>
      <c r="BD255" s="155"/>
      <c r="BE255" s="155"/>
      <c r="BF255" s="155"/>
      <c r="BG255" s="155"/>
      <c r="BH255" s="155"/>
      <c r="BI255" s="155"/>
      <c r="BJ255" s="155"/>
      <c r="BK255" s="155"/>
      <c r="BL255" s="155"/>
      <c r="BM255" s="155"/>
      <c r="BN255" s="155"/>
      <c r="BO255" s="155"/>
      <c r="BP255" s="155"/>
      <c r="BQ255" s="155"/>
      <c r="BR255" s="155"/>
      <c r="BS255" s="155"/>
      <c r="BT255" s="155"/>
      <c r="BU255" s="155"/>
      <c r="BV255" s="155"/>
    </row>
    <row r="256" spans="42:74">
      <c r="AP256" s="155"/>
      <c r="AQ256" s="155"/>
      <c r="AR256" s="155"/>
      <c r="AS256" s="155"/>
      <c r="AT256" s="155"/>
      <c r="AU256" s="155"/>
      <c r="AV256" s="155"/>
      <c r="AW256" s="155"/>
      <c r="AX256" s="155"/>
      <c r="AY256" s="155"/>
      <c r="AZ256" s="155"/>
      <c r="BA256" s="155"/>
      <c r="BB256" s="155"/>
      <c r="BC256" s="155"/>
      <c r="BD256" s="155"/>
      <c r="BE256" s="155"/>
      <c r="BF256" s="155"/>
      <c r="BG256" s="155"/>
      <c r="BH256" s="155"/>
      <c r="BI256" s="155"/>
      <c r="BJ256" s="155"/>
      <c r="BK256" s="155"/>
      <c r="BL256" s="155"/>
      <c r="BM256" s="155"/>
      <c r="BN256" s="155"/>
      <c r="BO256" s="155"/>
      <c r="BP256" s="155"/>
      <c r="BQ256" s="155"/>
      <c r="BR256" s="155"/>
      <c r="BS256" s="155"/>
      <c r="BT256" s="155"/>
      <c r="BU256" s="155"/>
      <c r="BV256" s="155"/>
    </row>
    <row r="257" spans="42:74">
      <c r="AP257" s="155"/>
      <c r="AQ257" s="155"/>
      <c r="AR257" s="155"/>
      <c r="AS257" s="155"/>
      <c r="AT257" s="155"/>
      <c r="AU257" s="155"/>
      <c r="AV257" s="155"/>
      <c r="AW257" s="155"/>
      <c r="AX257" s="155"/>
      <c r="AY257" s="155"/>
      <c r="AZ257" s="155"/>
      <c r="BA257" s="155"/>
      <c r="BB257" s="155"/>
      <c r="BC257" s="155"/>
      <c r="BD257" s="155"/>
      <c r="BE257" s="155"/>
      <c r="BF257" s="155"/>
      <c r="BG257" s="155"/>
      <c r="BH257" s="155"/>
      <c r="BI257" s="155"/>
      <c r="BJ257" s="155"/>
      <c r="BK257" s="155"/>
      <c r="BL257" s="155"/>
      <c r="BM257" s="155"/>
      <c r="BN257" s="155"/>
      <c r="BO257" s="155"/>
      <c r="BP257" s="155"/>
      <c r="BQ257" s="155"/>
      <c r="BR257" s="155"/>
      <c r="BS257" s="155"/>
      <c r="BT257" s="155"/>
      <c r="BU257" s="155"/>
      <c r="BV257" s="155"/>
    </row>
    <row r="258" spans="42:74">
      <c r="AP258" s="155"/>
      <c r="AQ258" s="155"/>
      <c r="AR258" s="155"/>
      <c r="AS258" s="155"/>
      <c r="AT258" s="155"/>
      <c r="AU258" s="155"/>
      <c r="AV258" s="155"/>
      <c r="AW258" s="155"/>
      <c r="AX258" s="155"/>
      <c r="AY258" s="155"/>
      <c r="AZ258" s="155"/>
      <c r="BA258" s="155"/>
      <c r="BB258" s="155"/>
      <c r="BC258" s="155"/>
      <c r="BD258" s="155"/>
      <c r="BE258" s="155"/>
      <c r="BF258" s="155"/>
      <c r="BG258" s="155"/>
      <c r="BH258" s="155"/>
      <c r="BI258" s="155"/>
      <c r="BJ258" s="155"/>
      <c r="BK258" s="155"/>
      <c r="BL258" s="155"/>
      <c r="BM258" s="155"/>
      <c r="BN258" s="155"/>
      <c r="BO258" s="155"/>
      <c r="BP258" s="155"/>
      <c r="BQ258" s="155"/>
      <c r="BR258" s="155"/>
      <c r="BS258" s="155"/>
      <c r="BT258" s="155"/>
      <c r="BU258" s="155"/>
      <c r="BV258" s="155"/>
    </row>
    <row r="259" spans="42:74">
      <c r="AP259" s="155"/>
      <c r="AQ259" s="155"/>
      <c r="AR259" s="155"/>
      <c r="AS259" s="155"/>
      <c r="AT259" s="155"/>
      <c r="AU259" s="155"/>
      <c r="AV259" s="155"/>
      <c r="AW259" s="155"/>
      <c r="AX259" s="155"/>
      <c r="AY259" s="155"/>
      <c r="AZ259" s="155"/>
      <c r="BA259" s="155"/>
      <c r="BB259" s="155"/>
      <c r="BC259" s="155"/>
      <c r="BD259" s="155"/>
      <c r="BE259" s="155"/>
      <c r="BF259" s="155"/>
      <c r="BG259" s="155"/>
      <c r="BH259" s="155"/>
      <c r="BI259" s="155"/>
      <c r="BJ259" s="155"/>
      <c r="BK259" s="155"/>
      <c r="BL259" s="155"/>
      <c r="BM259" s="155"/>
      <c r="BN259" s="155"/>
      <c r="BO259" s="155"/>
      <c r="BP259" s="155"/>
      <c r="BQ259" s="155"/>
      <c r="BR259" s="155"/>
      <c r="BS259" s="155"/>
      <c r="BT259" s="155"/>
      <c r="BU259" s="155"/>
      <c r="BV259" s="155"/>
    </row>
    <row r="260" spans="42:74">
      <c r="AP260" s="155"/>
      <c r="AQ260" s="155"/>
      <c r="AR260" s="155"/>
      <c r="AS260" s="155"/>
      <c r="AT260" s="155"/>
      <c r="AU260" s="155"/>
      <c r="AV260" s="155"/>
      <c r="AW260" s="155"/>
      <c r="AX260" s="155"/>
      <c r="AY260" s="155"/>
      <c r="AZ260" s="155"/>
      <c r="BA260" s="155"/>
      <c r="BB260" s="155"/>
      <c r="BC260" s="155"/>
      <c r="BD260" s="155"/>
      <c r="BE260" s="155"/>
      <c r="BF260" s="155"/>
      <c r="BG260" s="155"/>
      <c r="BH260" s="155"/>
      <c r="BI260" s="155"/>
      <c r="BJ260" s="155"/>
      <c r="BK260" s="155"/>
      <c r="BL260" s="155"/>
      <c r="BM260" s="155"/>
      <c r="BN260" s="155"/>
      <c r="BO260" s="155"/>
      <c r="BP260" s="155"/>
      <c r="BQ260" s="155"/>
      <c r="BR260" s="155"/>
      <c r="BS260" s="155"/>
      <c r="BT260" s="155"/>
      <c r="BU260" s="155"/>
      <c r="BV260" s="155"/>
    </row>
    <row r="261" spans="42:74">
      <c r="AP261" s="155"/>
      <c r="AQ261" s="155"/>
      <c r="AR261" s="155"/>
      <c r="AS261" s="155"/>
      <c r="AT261" s="155"/>
      <c r="AU261" s="155"/>
      <c r="AV261" s="155"/>
      <c r="AW261" s="155"/>
      <c r="AX261" s="155"/>
      <c r="AY261" s="155"/>
      <c r="AZ261" s="155"/>
      <c r="BA261" s="155"/>
      <c r="BB261" s="155"/>
      <c r="BC261" s="155"/>
      <c r="BD261" s="155"/>
      <c r="BE261" s="155"/>
      <c r="BF261" s="155"/>
      <c r="BG261" s="155"/>
      <c r="BH261" s="155"/>
      <c r="BI261" s="155"/>
      <c r="BJ261" s="155"/>
      <c r="BK261" s="155"/>
      <c r="BL261" s="155"/>
      <c r="BM261" s="155"/>
      <c r="BN261" s="155"/>
      <c r="BO261" s="155"/>
      <c r="BP261" s="155"/>
      <c r="BQ261" s="155"/>
      <c r="BR261" s="155"/>
      <c r="BS261" s="155"/>
      <c r="BT261" s="155"/>
      <c r="BU261" s="155"/>
      <c r="BV261" s="155"/>
    </row>
    <row r="262" spans="42:74">
      <c r="AP262" s="155"/>
      <c r="AQ262" s="155"/>
      <c r="AR262" s="155"/>
      <c r="AS262" s="155"/>
      <c r="AT262" s="155"/>
      <c r="AU262" s="155"/>
      <c r="AV262" s="155"/>
      <c r="AW262" s="155"/>
      <c r="AX262" s="155"/>
      <c r="AY262" s="155"/>
      <c r="AZ262" s="155"/>
      <c r="BA262" s="155"/>
      <c r="BB262" s="155"/>
      <c r="BC262" s="155"/>
      <c r="BD262" s="155"/>
      <c r="BE262" s="155"/>
      <c r="BF262" s="155"/>
      <c r="BG262" s="155"/>
      <c r="BH262" s="155"/>
      <c r="BI262" s="155"/>
      <c r="BJ262" s="155"/>
      <c r="BK262" s="155"/>
      <c r="BL262" s="155"/>
      <c r="BM262" s="155"/>
      <c r="BN262" s="155"/>
      <c r="BO262" s="155"/>
      <c r="BP262" s="155"/>
      <c r="BQ262" s="155"/>
      <c r="BR262" s="155"/>
      <c r="BS262" s="155"/>
      <c r="BT262" s="155"/>
      <c r="BU262" s="155"/>
      <c r="BV262" s="155"/>
    </row>
    <row r="263" spans="42:74">
      <c r="AP263" s="155"/>
      <c r="AQ263" s="155"/>
      <c r="AR263" s="155"/>
      <c r="AS263" s="155"/>
      <c r="AT263" s="155"/>
      <c r="AU263" s="155"/>
      <c r="AV263" s="155"/>
      <c r="AW263" s="155"/>
      <c r="AX263" s="155"/>
      <c r="AY263" s="155"/>
      <c r="AZ263" s="155"/>
      <c r="BA263" s="155"/>
      <c r="BB263" s="155"/>
      <c r="BC263" s="155"/>
      <c r="BD263" s="155"/>
      <c r="BE263" s="155"/>
      <c r="BF263" s="155"/>
      <c r="BG263" s="155"/>
      <c r="BH263" s="155"/>
      <c r="BI263" s="155"/>
      <c r="BJ263" s="155"/>
      <c r="BK263" s="155"/>
      <c r="BL263" s="155"/>
      <c r="BM263" s="155"/>
      <c r="BN263" s="155"/>
      <c r="BO263" s="155"/>
      <c r="BP263" s="155"/>
      <c r="BQ263" s="155"/>
      <c r="BR263" s="155"/>
      <c r="BS263" s="155"/>
      <c r="BT263" s="155"/>
      <c r="BU263" s="155"/>
      <c r="BV263" s="155"/>
    </row>
    <row r="264" spans="42:74">
      <c r="AP264" s="155"/>
      <c r="AQ264" s="155"/>
      <c r="AR264" s="155"/>
      <c r="AS264" s="155"/>
      <c r="AT264" s="155"/>
      <c r="AU264" s="155"/>
      <c r="AV264" s="155"/>
      <c r="AW264" s="155"/>
      <c r="AX264" s="155"/>
      <c r="AY264" s="155"/>
      <c r="AZ264" s="155"/>
      <c r="BA264" s="155"/>
      <c r="BB264" s="155"/>
      <c r="BC264" s="155"/>
      <c r="BD264" s="155"/>
      <c r="BE264" s="155"/>
      <c r="BF264" s="155"/>
      <c r="BG264" s="155"/>
      <c r="BH264" s="155"/>
      <c r="BI264" s="155"/>
      <c r="BJ264" s="155"/>
      <c r="BK264" s="155"/>
      <c r="BL264" s="155"/>
      <c r="BM264" s="155"/>
      <c r="BN264" s="155"/>
      <c r="BO264" s="155"/>
      <c r="BP264" s="155"/>
      <c r="BQ264" s="155"/>
      <c r="BR264" s="155"/>
      <c r="BS264" s="155"/>
      <c r="BT264" s="155"/>
      <c r="BU264" s="155"/>
      <c r="BV264" s="155"/>
    </row>
    <row r="265" spans="42:74">
      <c r="AP265" s="155"/>
      <c r="AQ265" s="155"/>
      <c r="AR265" s="155"/>
      <c r="AS265" s="155"/>
      <c r="AT265" s="155"/>
      <c r="AU265" s="155"/>
      <c r="AV265" s="155"/>
      <c r="AW265" s="155"/>
      <c r="AX265" s="155"/>
      <c r="AY265" s="155"/>
      <c r="AZ265" s="155"/>
      <c r="BA265" s="155"/>
      <c r="BB265" s="155"/>
      <c r="BC265" s="155"/>
      <c r="BD265" s="155"/>
      <c r="BE265" s="155"/>
      <c r="BF265" s="155"/>
      <c r="BG265" s="155"/>
      <c r="BH265" s="155"/>
      <c r="BI265" s="155"/>
      <c r="BJ265" s="155"/>
      <c r="BK265" s="155"/>
      <c r="BL265" s="155"/>
      <c r="BM265" s="155"/>
      <c r="BN265" s="155"/>
      <c r="BO265" s="155"/>
      <c r="BP265" s="155"/>
      <c r="BQ265" s="155"/>
      <c r="BR265" s="155"/>
      <c r="BS265" s="155"/>
      <c r="BT265" s="155"/>
      <c r="BU265" s="155"/>
      <c r="BV265" s="155"/>
    </row>
    <row r="266" spans="42:74">
      <c r="AP266" s="155"/>
      <c r="AQ266" s="155"/>
      <c r="AR266" s="155"/>
      <c r="AS266" s="155"/>
      <c r="AT266" s="155"/>
      <c r="AU266" s="155"/>
      <c r="AV266" s="155"/>
      <c r="AW266" s="155"/>
      <c r="AX266" s="155"/>
      <c r="AY266" s="155"/>
      <c r="AZ266" s="155"/>
      <c r="BA266" s="155"/>
      <c r="BB266" s="155"/>
      <c r="BC266" s="155"/>
      <c r="BD266" s="155"/>
      <c r="BE266" s="155"/>
      <c r="BF266" s="155"/>
      <c r="BG266" s="155"/>
      <c r="BH266" s="155"/>
      <c r="BI266" s="155"/>
      <c r="BJ266" s="155"/>
      <c r="BK266" s="155"/>
      <c r="BL266" s="155"/>
      <c r="BM266" s="155"/>
      <c r="BN266" s="155"/>
      <c r="BO266" s="155"/>
      <c r="BP266" s="155"/>
      <c r="BQ266" s="155"/>
      <c r="BR266" s="155"/>
      <c r="BS266" s="155"/>
      <c r="BT266" s="155"/>
      <c r="BU266" s="155"/>
      <c r="BV266" s="155"/>
    </row>
    <row r="267" spans="42:74">
      <c r="AP267" s="155"/>
      <c r="AQ267" s="155"/>
      <c r="AR267" s="155"/>
      <c r="AS267" s="155"/>
      <c r="AT267" s="155"/>
      <c r="AU267" s="155"/>
      <c r="AV267" s="155"/>
      <c r="AW267" s="155"/>
      <c r="AX267" s="155"/>
      <c r="AY267" s="155"/>
      <c r="AZ267" s="155"/>
      <c r="BA267" s="155"/>
      <c r="BB267" s="155"/>
      <c r="BC267" s="155"/>
      <c r="BD267" s="155"/>
      <c r="BE267" s="155"/>
      <c r="BF267" s="155"/>
      <c r="BG267" s="155"/>
      <c r="BH267" s="155"/>
      <c r="BI267" s="155"/>
      <c r="BJ267" s="155"/>
      <c r="BK267" s="155"/>
      <c r="BL267" s="155"/>
      <c r="BM267" s="155"/>
      <c r="BN267" s="155"/>
      <c r="BO267" s="155"/>
      <c r="BP267" s="155"/>
      <c r="BQ267" s="155"/>
      <c r="BR267" s="155"/>
      <c r="BS267" s="155"/>
      <c r="BT267" s="155"/>
      <c r="BU267" s="155"/>
      <c r="BV267" s="155"/>
    </row>
    <row r="268" spans="42:74">
      <c r="AP268" s="155"/>
      <c r="AQ268" s="155"/>
      <c r="AR268" s="155"/>
      <c r="AS268" s="155"/>
      <c r="AT268" s="155"/>
      <c r="AU268" s="155"/>
      <c r="AV268" s="155"/>
      <c r="AW268" s="155"/>
      <c r="AX268" s="155"/>
      <c r="AY268" s="155"/>
      <c r="AZ268" s="155"/>
      <c r="BA268" s="155"/>
      <c r="BB268" s="155"/>
      <c r="BC268" s="155"/>
      <c r="BD268" s="155"/>
      <c r="BE268" s="155"/>
      <c r="BF268" s="155"/>
      <c r="BG268" s="155"/>
      <c r="BH268" s="155"/>
      <c r="BI268" s="155"/>
      <c r="BJ268" s="155"/>
      <c r="BK268" s="155"/>
      <c r="BL268" s="155"/>
      <c r="BM268" s="155"/>
      <c r="BN268" s="155"/>
      <c r="BO268" s="155"/>
      <c r="BP268" s="155"/>
      <c r="BQ268" s="155"/>
      <c r="BR268" s="155"/>
      <c r="BS268" s="155"/>
      <c r="BT268" s="155"/>
      <c r="BU268" s="155"/>
      <c r="BV268" s="155"/>
    </row>
    <row r="269" spans="42:74">
      <c r="AP269" s="155"/>
      <c r="AQ269" s="155"/>
      <c r="AR269" s="155"/>
      <c r="AS269" s="155"/>
      <c r="AT269" s="155"/>
      <c r="AU269" s="155"/>
      <c r="AV269" s="155"/>
      <c r="AW269" s="155"/>
      <c r="AX269" s="155"/>
      <c r="AY269" s="155"/>
      <c r="AZ269" s="155"/>
      <c r="BA269" s="155"/>
      <c r="BB269" s="155"/>
      <c r="BC269" s="155"/>
      <c r="BD269" s="155"/>
      <c r="BE269" s="155"/>
      <c r="BF269" s="155"/>
      <c r="BG269" s="155"/>
      <c r="BH269" s="155"/>
      <c r="BI269" s="155"/>
      <c r="BJ269" s="155"/>
      <c r="BK269" s="155"/>
      <c r="BL269" s="155"/>
      <c r="BM269" s="155"/>
      <c r="BN269" s="155"/>
      <c r="BO269" s="155"/>
      <c r="BP269" s="155"/>
      <c r="BQ269" s="155"/>
      <c r="BR269" s="155"/>
      <c r="BS269" s="155"/>
      <c r="BT269" s="155"/>
      <c r="BU269" s="155"/>
      <c r="BV269" s="155"/>
    </row>
    <row r="270" spans="42:74">
      <c r="AP270" s="155"/>
      <c r="AQ270" s="155"/>
      <c r="AR270" s="155"/>
      <c r="AS270" s="155"/>
      <c r="AT270" s="155"/>
      <c r="AU270" s="155"/>
      <c r="AV270" s="155"/>
      <c r="AW270" s="155"/>
      <c r="AX270" s="155"/>
      <c r="AY270" s="155"/>
      <c r="AZ270" s="155"/>
      <c r="BA270" s="155"/>
      <c r="BB270" s="155"/>
      <c r="BC270" s="155"/>
      <c r="BD270" s="155"/>
      <c r="BE270" s="155"/>
      <c r="BF270" s="155"/>
      <c r="BG270" s="155"/>
      <c r="BH270" s="155"/>
      <c r="BI270" s="155"/>
      <c r="BJ270" s="155"/>
      <c r="BK270" s="155"/>
      <c r="BL270" s="155"/>
      <c r="BM270" s="155"/>
      <c r="BN270" s="155"/>
      <c r="BO270" s="155"/>
      <c r="BP270" s="155"/>
      <c r="BQ270" s="155"/>
      <c r="BR270" s="155"/>
      <c r="BS270" s="155"/>
      <c r="BT270" s="155"/>
      <c r="BU270" s="155"/>
      <c r="BV270" s="155"/>
    </row>
    <row r="271" spans="42:74">
      <c r="AP271" s="155"/>
      <c r="AQ271" s="155"/>
      <c r="AR271" s="155"/>
      <c r="AS271" s="155"/>
      <c r="AT271" s="155"/>
      <c r="AU271" s="155"/>
      <c r="AV271" s="155"/>
      <c r="AW271" s="155"/>
      <c r="AX271" s="155"/>
      <c r="AY271" s="155"/>
      <c r="AZ271" s="155"/>
      <c r="BA271" s="155"/>
      <c r="BB271" s="155"/>
      <c r="BC271" s="155"/>
      <c r="BD271" s="155"/>
      <c r="BE271" s="155"/>
      <c r="BF271" s="155"/>
      <c r="BG271" s="155"/>
      <c r="BH271" s="155"/>
      <c r="BI271" s="155"/>
      <c r="BJ271" s="155"/>
      <c r="BK271" s="155"/>
      <c r="BL271" s="155"/>
      <c r="BM271" s="155"/>
      <c r="BN271" s="155"/>
      <c r="BO271" s="155"/>
      <c r="BP271" s="155"/>
      <c r="BQ271" s="155"/>
      <c r="BR271" s="155"/>
      <c r="BS271" s="155"/>
      <c r="BT271" s="155"/>
      <c r="BU271" s="155"/>
      <c r="BV271" s="155"/>
    </row>
    <row r="272" spans="42:74">
      <c r="AP272" s="155"/>
      <c r="AQ272" s="155"/>
      <c r="AR272" s="155"/>
      <c r="AS272" s="155"/>
      <c r="AT272" s="155"/>
      <c r="AU272" s="155"/>
      <c r="AV272" s="155"/>
      <c r="AW272" s="155"/>
      <c r="AX272" s="155"/>
      <c r="AY272" s="155"/>
      <c r="AZ272" s="155"/>
      <c r="BA272" s="155"/>
      <c r="BB272" s="155"/>
      <c r="BC272" s="155"/>
      <c r="BD272" s="155"/>
      <c r="BE272" s="155"/>
      <c r="BF272" s="155"/>
      <c r="BG272" s="155"/>
      <c r="BH272" s="155"/>
      <c r="BI272" s="155"/>
      <c r="BJ272" s="155"/>
      <c r="BK272" s="155"/>
      <c r="BL272" s="155"/>
      <c r="BM272" s="155"/>
      <c r="BN272" s="155"/>
      <c r="BO272" s="155"/>
      <c r="BP272" s="155"/>
      <c r="BQ272" s="155"/>
      <c r="BR272" s="155"/>
      <c r="BS272" s="155"/>
      <c r="BT272" s="155"/>
      <c r="BU272" s="155"/>
      <c r="BV272" s="155"/>
    </row>
    <row r="273" spans="42:74">
      <c r="AP273" s="155"/>
      <c r="AQ273" s="155"/>
      <c r="AR273" s="155"/>
      <c r="AS273" s="155"/>
      <c r="AT273" s="155"/>
      <c r="AU273" s="155"/>
      <c r="AV273" s="155"/>
      <c r="AW273" s="155"/>
      <c r="AX273" s="155"/>
      <c r="AY273" s="155"/>
      <c r="AZ273" s="155"/>
      <c r="BA273" s="155"/>
      <c r="BB273" s="155"/>
      <c r="BC273" s="155"/>
      <c r="BD273" s="155"/>
      <c r="BE273" s="155"/>
      <c r="BF273" s="155"/>
      <c r="BG273" s="155"/>
      <c r="BH273" s="155"/>
      <c r="BI273" s="155"/>
      <c r="BJ273" s="155"/>
      <c r="BK273" s="155"/>
      <c r="BL273" s="155"/>
      <c r="BM273" s="155"/>
      <c r="BN273" s="155"/>
      <c r="BO273" s="155"/>
      <c r="BP273" s="155"/>
      <c r="BQ273" s="155"/>
      <c r="BR273" s="155"/>
      <c r="BS273" s="155"/>
      <c r="BT273" s="155"/>
      <c r="BU273" s="155"/>
      <c r="BV273" s="155"/>
    </row>
    <row r="274" spans="42:74">
      <c r="AP274" s="155"/>
      <c r="AQ274" s="155"/>
      <c r="AR274" s="155"/>
      <c r="AS274" s="155"/>
      <c r="AT274" s="155"/>
      <c r="AU274" s="155"/>
      <c r="AV274" s="155"/>
      <c r="AW274" s="155"/>
      <c r="AX274" s="155"/>
      <c r="AY274" s="155"/>
      <c r="AZ274" s="155"/>
      <c r="BA274" s="155"/>
      <c r="BB274" s="155"/>
      <c r="BC274" s="155"/>
      <c r="BD274" s="155"/>
      <c r="BE274" s="155"/>
      <c r="BF274" s="155"/>
      <c r="BG274" s="155"/>
      <c r="BH274" s="155"/>
      <c r="BI274" s="155"/>
      <c r="BJ274" s="155"/>
      <c r="BK274" s="155"/>
      <c r="BL274" s="155"/>
      <c r="BM274" s="155"/>
      <c r="BN274" s="155"/>
      <c r="BO274" s="155"/>
      <c r="BP274" s="155"/>
      <c r="BQ274" s="155"/>
      <c r="BR274" s="155"/>
      <c r="BS274" s="155"/>
      <c r="BT274" s="155"/>
      <c r="BU274" s="155"/>
      <c r="BV274" s="155"/>
    </row>
    <row r="275" spans="42:74">
      <c r="AP275" s="155"/>
      <c r="AQ275" s="155"/>
      <c r="AR275" s="155"/>
      <c r="AS275" s="155"/>
      <c r="AT275" s="155"/>
      <c r="AU275" s="155"/>
      <c r="AV275" s="155"/>
      <c r="AW275" s="155"/>
      <c r="AX275" s="155"/>
      <c r="AY275" s="155"/>
      <c r="AZ275" s="155"/>
      <c r="BA275" s="155"/>
      <c r="BB275" s="155"/>
      <c r="BC275" s="155"/>
      <c r="BD275" s="155"/>
      <c r="BE275" s="155"/>
      <c r="BF275" s="155"/>
      <c r="BG275" s="155"/>
      <c r="BH275" s="155"/>
      <c r="BI275" s="155"/>
      <c r="BJ275" s="155"/>
      <c r="BK275" s="155"/>
      <c r="BL275" s="155"/>
      <c r="BM275" s="155"/>
      <c r="BN275" s="155"/>
      <c r="BO275" s="155"/>
      <c r="BP275" s="155"/>
      <c r="BQ275" s="155"/>
      <c r="BR275" s="155"/>
      <c r="BS275" s="155"/>
      <c r="BT275" s="155"/>
      <c r="BU275" s="155"/>
      <c r="BV275" s="155"/>
    </row>
    <row r="276" spans="42:74">
      <c r="AP276" s="155"/>
      <c r="AQ276" s="155"/>
      <c r="AR276" s="155"/>
      <c r="AS276" s="155"/>
      <c r="AT276" s="155"/>
      <c r="AU276" s="155"/>
      <c r="AV276" s="155"/>
      <c r="AW276" s="155"/>
      <c r="AX276" s="155"/>
      <c r="AY276" s="155"/>
      <c r="AZ276" s="155"/>
      <c r="BA276" s="155"/>
      <c r="BB276" s="155"/>
      <c r="BC276" s="155"/>
      <c r="BD276" s="155"/>
      <c r="BE276" s="155"/>
      <c r="BF276" s="155"/>
      <c r="BG276" s="155"/>
      <c r="BH276" s="155"/>
      <c r="BI276" s="155"/>
      <c r="BJ276" s="155"/>
      <c r="BK276" s="155"/>
      <c r="BL276" s="155"/>
      <c r="BM276" s="155"/>
      <c r="BN276" s="155"/>
      <c r="BO276" s="155"/>
      <c r="BP276" s="155"/>
      <c r="BQ276" s="155"/>
      <c r="BR276" s="155"/>
      <c r="BS276" s="155"/>
      <c r="BT276" s="155"/>
      <c r="BU276" s="155"/>
      <c r="BV276" s="155"/>
    </row>
    <row r="277" spans="42:74">
      <c r="AP277" s="155"/>
      <c r="AQ277" s="155"/>
      <c r="AR277" s="155"/>
      <c r="AS277" s="155"/>
      <c r="AT277" s="155"/>
      <c r="AU277" s="155"/>
      <c r="AV277" s="155"/>
      <c r="AW277" s="155"/>
      <c r="AX277" s="155"/>
      <c r="AY277" s="155"/>
      <c r="AZ277" s="155"/>
      <c r="BA277" s="155"/>
      <c r="BB277" s="155"/>
      <c r="BC277" s="155"/>
      <c r="BD277" s="155"/>
      <c r="BE277" s="155"/>
      <c r="BF277" s="155"/>
      <c r="BG277" s="155"/>
      <c r="BH277" s="155"/>
      <c r="BI277" s="155"/>
      <c r="BJ277" s="155"/>
      <c r="BK277" s="155"/>
      <c r="BL277" s="155"/>
      <c r="BM277" s="155"/>
      <c r="BN277" s="155"/>
      <c r="BO277" s="155"/>
      <c r="BP277" s="155"/>
      <c r="BQ277" s="155"/>
      <c r="BR277" s="155"/>
      <c r="BS277" s="155"/>
      <c r="BT277" s="155"/>
      <c r="BU277" s="155"/>
      <c r="BV277" s="155"/>
    </row>
    <row r="278" spans="42:74">
      <c r="AP278" s="155"/>
      <c r="AQ278" s="155"/>
      <c r="AR278" s="155"/>
      <c r="AS278" s="155"/>
      <c r="AT278" s="155"/>
      <c r="AU278" s="155"/>
      <c r="AV278" s="155"/>
      <c r="AW278" s="155"/>
      <c r="AX278" s="155"/>
      <c r="AY278" s="155"/>
      <c r="AZ278" s="155"/>
      <c r="BA278" s="155"/>
      <c r="BB278" s="155"/>
      <c r="BC278" s="155"/>
      <c r="BD278" s="155"/>
      <c r="BE278" s="155"/>
      <c r="BF278" s="155"/>
      <c r="BG278" s="155"/>
      <c r="BH278" s="155"/>
      <c r="BI278" s="155"/>
      <c r="BJ278" s="155"/>
      <c r="BK278" s="155"/>
      <c r="BL278" s="155"/>
      <c r="BM278" s="155"/>
      <c r="BN278" s="155"/>
      <c r="BO278" s="155"/>
      <c r="BP278" s="155"/>
      <c r="BQ278" s="155"/>
      <c r="BR278" s="155"/>
      <c r="BS278" s="155"/>
      <c r="BT278" s="155"/>
      <c r="BU278" s="155"/>
      <c r="BV278" s="155"/>
    </row>
    <row r="279" spans="42:74">
      <c r="AP279" s="155"/>
      <c r="AQ279" s="155"/>
      <c r="AR279" s="155"/>
      <c r="AS279" s="155"/>
      <c r="AT279" s="155"/>
      <c r="AU279" s="155"/>
      <c r="AV279" s="155"/>
      <c r="AW279" s="155"/>
      <c r="AX279" s="155"/>
      <c r="AY279" s="155"/>
      <c r="AZ279" s="155"/>
      <c r="BA279" s="155"/>
      <c r="BB279" s="155"/>
      <c r="BC279" s="155"/>
      <c r="BD279" s="155"/>
      <c r="BE279" s="155"/>
      <c r="BF279" s="155"/>
      <c r="BG279" s="155"/>
      <c r="BH279" s="155"/>
      <c r="BI279" s="155"/>
      <c r="BJ279" s="155"/>
      <c r="BK279" s="155"/>
      <c r="BL279" s="155"/>
      <c r="BM279" s="155"/>
      <c r="BN279" s="155"/>
      <c r="BO279" s="155"/>
      <c r="BP279" s="155"/>
      <c r="BQ279" s="155"/>
      <c r="BR279" s="155"/>
      <c r="BS279" s="155"/>
      <c r="BT279" s="155"/>
      <c r="BU279" s="155"/>
      <c r="BV279" s="155"/>
    </row>
    <row r="280" spans="42:74">
      <c r="AP280" s="155"/>
      <c r="AQ280" s="155"/>
      <c r="AR280" s="155"/>
      <c r="AS280" s="155"/>
      <c r="AT280" s="155"/>
      <c r="AU280" s="155"/>
      <c r="AV280" s="155"/>
      <c r="AW280" s="155"/>
      <c r="AX280" s="155"/>
      <c r="AY280" s="155"/>
      <c r="AZ280" s="155"/>
      <c r="BA280" s="155"/>
      <c r="BB280" s="155"/>
      <c r="BC280" s="155"/>
      <c r="BD280" s="155"/>
      <c r="BE280" s="155"/>
      <c r="BF280" s="155"/>
      <c r="BG280" s="155"/>
      <c r="BH280" s="155"/>
      <c r="BI280" s="155"/>
      <c r="BJ280" s="155"/>
      <c r="BK280" s="155"/>
      <c r="BL280" s="155"/>
      <c r="BM280" s="155"/>
      <c r="BN280" s="155"/>
      <c r="BO280" s="155"/>
      <c r="BP280" s="155"/>
      <c r="BQ280" s="155"/>
      <c r="BR280" s="155"/>
      <c r="BS280" s="155"/>
      <c r="BT280" s="155"/>
      <c r="BU280" s="155"/>
      <c r="BV280" s="155"/>
    </row>
    <row r="281" spans="42:74">
      <c r="AP281" s="155"/>
      <c r="AQ281" s="155"/>
      <c r="AR281" s="155"/>
      <c r="AS281" s="155"/>
      <c r="AT281" s="155"/>
      <c r="AU281" s="155"/>
      <c r="AV281" s="155"/>
      <c r="AW281" s="155"/>
      <c r="AX281" s="155"/>
      <c r="AY281" s="155"/>
      <c r="AZ281" s="155"/>
      <c r="BA281" s="155"/>
      <c r="BB281" s="155"/>
      <c r="BC281" s="155"/>
      <c r="BD281" s="155"/>
      <c r="BE281" s="155"/>
      <c r="BF281" s="155"/>
      <c r="BG281" s="155"/>
      <c r="BH281" s="155"/>
      <c r="BI281" s="155"/>
      <c r="BJ281" s="155"/>
      <c r="BK281" s="155"/>
      <c r="BL281" s="155"/>
      <c r="BM281" s="155"/>
      <c r="BN281" s="155"/>
      <c r="BO281" s="155"/>
      <c r="BP281" s="155"/>
      <c r="BQ281" s="155"/>
      <c r="BR281" s="155"/>
      <c r="BS281" s="155"/>
      <c r="BT281" s="155"/>
      <c r="BU281" s="155"/>
      <c r="BV281" s="155"/>
    </row>
    <row r="282" spans="42:74">
      <c r="AP282" s="155"/>
      <c r="AQ282" s="155"/>
      <c r="AR282" s="155"/>
      <c r="AS282" s="155"/>
      <c r="AT282" s="155"/>
      <c r="AU282" s="155"/>
      <c r="AV282" s="155"/>
      <c r="AW282" s="155"/>
      <c r="AX282" s="155"/>
      <c r="AY282" s="155"/>
      <c r="AZ282" s="155"/>
      <c r="BA282" s="155"/>
      <c r="BB282" s="155"/>
      <c r="BC282" s="155"/>
      <c r="BD282" s="155"/>
      <c r="BE282" s="155"/>
      <c r="BF282" s="155"/>
      <c r="BG282" s="155"/>
      <c r="BH282" s="155"/>
      <c r="BI282" s="155"/>
      <c r="BJ282" s="155"/>
      <c r="BK282" s="155"/>
      <c r="BL282" s="155"/>
      <c r="BM282" s="155"/>
      <c r="BN282" s="155"/>
      <c r="BO282" s="155"/>
      <c r="BP282" s="155"/>
      <c r="BQ282" s="155"/>
      <c r="BR282" s="155"/>
      <c r="BS282" s="155"/>
      <c r="BT282" s="155"/>
      <c r="BU282" s="155"/>
      <c r="BV282" s="155"/>
    </row>
    <row r="283" spans="42:74">
      <c r="AP283" s="155"/>
      <c r="AQ283" s="155"/>
      <c r="AR283" s="155"/>
      <c r="AS283" s="155"/>
      <c r="AT283" s="155"/>
      <c r="AU283" s="155"/>
      <c r="AV283" s="155"/>
      <c r="AW283" s="155"/>
      <c r="AX283" s="155"/>
      <c r="AY283" s="155"/>
      <c r="AZ283" s="155"/>
      <c r="BA283" s="155"/>
      <c r="BB283" s="155"/>
      <c r="BC283" s="155"/>
      <c r="BD283" s="155"/>
      <c r="BE283" s="155"/>
      <c r="BF283" s="155"/>
      <c r="BG283" s="155"/>
      <c r="BH283" s="155"/>
      <c r="BI283" s="155"/>
      <c r="BJ283" s="155"/>
      <c r="BK283" s="155"/>
      <c r="BL283" s="155"/>
      <c r="BM283" s="155"/>
      <c r="BN283" s="155"/>
      <c r="BO283" s="155"/>
      <c r="BP283" s="155"/>
      <c r="BQ283" s="155"/>
      <c r="BR283" s="155"/>
      <c r="BS283" s="155"/>
      <c r="BT283" s="155"/>
      <c r="BU283" s="155"/>
      <c r="BV283" s="155"/>
    </row>
    <row r="284" spans="42:74">
      <c r="AP284" s="155"/>
      <c r="AQ284" s="155"/>
      <c r="AR284" s="155"/>
      <c r="AS284" s="155"/>
      <c r="AT284" s="155"/>
      <c r="AU284" s="155"/>
      <c r="AV284" s="155"/>
      <c r="AW284" s="155"/>
      <c r="AX284" s="155"/>
      <c r="AY284" s="155"/>
      <c r="AZ284" s="155"/>
      <c r="BA284" s="155"/>
      <c r="BB284" s="155"/>
      <c r="BC284" s="155"/>
      <c r="BD284" s="155"/>
      <c r="BE284" s="155"/>
      <c r="BF284" s="155"/>
      <c r="BG284" s="155"/>
      <c r="BH284" s="155"/>
      <c r="BI284" s="155"/>
      <c r="BJ284" s="155"/>
      <c r="BK284" s="155"/>
      <c r="BL284" s="155"/>
      <c r="BM284" s="155"/>
      <c r="BN284" s="155"/>
      <c r="BO284" s="155"/>
      <c r="BP284" s="155"/>
      <c r="BQ284" s="155"/>
      <c r="BR284" s="155"/>
      <c r="BS284" s="155"/>
      <c r="BT284" s="155"/>
      <c r="BU284" s="155"/>
      <c r="BV284" s="155"/>
    </row>
    <row r="285" spans="42:74">
      <c r="AP285" s="155"/>
      <c r="AQ285" s="155"/>
      <c r="AR285" s="155"/>
      <c r="AS285" s="155"/>
      <c r="AT285" s="155"/>
      <c r="AU285" s="155"/>
      <c r="AV285" s="155"/>
      <c r="AW285" s="155"/>
      <c r="AX285" s="155"/>
      <c r="AY285" s="155"/>
      <c r="AZ285" s="155"/>
      <c r="BA285" s="155"/>
      <c r="BB285" s="155"/>
      <c r="BC285" s="155"/>
      <c r="BD285" s="155"/>
      <c r="BE285" s="155"/>
      <c r="BF285" s="155"/>
      <c r="BG285" s="155"/>
      <c r="BH285" s="155"/>
      <c r="BI285" s="155"/>
      <c r="BJ285" s="155"/>
      <c r="BK285" s="155"/>
      <c r="BL285" s="155"/>
      <c r="BM285" s="155"/>
      <c r="BN285" s="155"/>
      <c r="BO285" s="155"/>
      <c r="BP285" s="155"/>
      <c r="BQ285" s="155"/>
      <c r="BR285" s="155"/>
      <c r="BS285" s="155"/>
      <c r="BT285" s="155"/>
      <c r="BU285" s="155"/>
      <c r="BV285" s="155"/>
    </row>
    <row r="286" spans="42:74">
      <c r="AP286" s="155"/>
      <c r="AQ286" s="155"/>
      <c r="AR286" s="155"/>
      <c r="AS286" s="155"/>
      <c r="AT286" s="155"/>
      <c r="AU286" s="155"/>
      <c r="AV286" s="155"/>
      <c r="AW286" s="155"/>
      <c r="AX286" s="155"/>
      <c r="AY286" s="155"/>
      <c r="AZ286" s="155"/>
      <c r="BA286" s="155"/>
      <c r="BB286" s="155"/>
      <c r="BC286" s="155"/>
      <c r="BD286" s="155"/>
      <c r="BE286" s="155"/>
      <c r="BF286" s="155"/>
      <c r="BG286" s="155"/>
      <c r="BH286" s="155"/>
      <c r="BI286" s="155"/>
      <c r="BJ286" s="155"/>
      <c r="BK286" s="155"/>
      <c r="BL286" s="155"/>
      <c r="BM286" s="155"/>
      <c r="BN286" s="155"/>
      <c r="BO286" s="155"/>
      <c r="BP286" s="155"/>
      <c r="BQ286" s="155"/>
      <c r="BR286" s="155"/>
      <c r="BS286" s="155"/>
      <c r="BT286" s="155"/>
      <c r="BU286" s="155"/>
      <c r="BV286" s="155"/>
    </row>
    <row r="287" spans="42:74">
      <c r="AP287" s="155"/>
      <c r="AQ287" s="155"/>
      <c r="AR287" s="155"/>
      <c r="AS287" s="155"/>
      <c r="AT287" s="155"/>
      <c r="AU287" s="155"/>
      <c r="AV287" s="155"/>
      <c r="AW287" s="155"/>
      <c r="AX287" s="155"/>
      <c r="AY287" s="155"/>
      <c r="AZ287" s="155"/>
      <c r="BA287" s="155"/>
      <c r="BB287" s="155"/>
      <c r="BC287" s="155"/>
      <c r="BD287" s="155"/>
      <c r="BE287" s="155"/>
      <c r="BF287" s="155"/>
      <c r="BG287" s="155"/>
      <c r="BH287" s="155"/>
      <c r="BI287" s="155"/>
      <c r="BJ287" s="155"/>
      <c r="BK287" s="155"/>
      <c r="BL287" s="155"/>
      <c r="BM287" s="155"/>
      <c r="BN287" s="155"/>
      <c r="BO287" s="155"/>
      <c r="BP287" s="155"/>
      <c r="BQ287" s="155"/>
      <c r="BR287" s="155"/>
      <c r="BS287" s="155"/>
      <c r="BT287" s="155"/>
      <c r="BU287" s="155"/>
      <c r="BV287" s="155"/>
    </row>
    <row r="288" spans="42:74">
      <c r="AP288" s="155"/>
      <c r="AQ288" s="155"/>
      <c r="AR288" s="155"/>
      <c r="AS288" s="155"/>
      <c r="AT288" s="155"/>
      <c r="AU288" s="155"/>
      <c r="AV288" s="155"/>
      <c r="AW288" s="155"/>
      <c r="AX288" s="155"/>
      <c r="AY288" s="155"/>
      <c r="AZ288" s="155"/>
      <c r="BA288" s="155"/>
      <c r="BB288" s="155"/>
      <c r="BC288" s="155"/>
      <c r="BD288" s="155"/>
      <c r="BE288" s="155"/>
      <c r="BF288" s="155"/>
      <c r="BG288" s="155"/>
      <c r="BH288" s="155"/>
      <c r="BI288" s="155"/>
      <c r="BJ288" s="155"/>
      <c r="BK288" s="155"/>
      <c r="BL288" s="155"/>
      <c r="BM288" s="155"/>
      <c r="BN288" s="155"/>
      <c r="BO288" s="155"/>
      <c r="BP288" s="155"/>
      <c r="BQ288" s="155"/>
      <c r="BR288" s="155"/>
      <c r="BS288" s="155"/>
      <c r="BT288" s="155"/>
      <c r="BU288" s="155"/>
      <c r="BV288" s="155"/>
    </row>
    <row r="289" spans="42:74">
      <c r="AP289" s="155"/>
      <c r="AQ289" s="155"/>
      <c r="AR289" s="155"/>
      <c r="AS289" s="155"/>
      <c r="AT289" s="155"/>
      <c r="AU289" s="155"/>
      <c r="AV289" s="155"/>
      <c r="AW289" s="155"/>
      <c r="AX289" s="155"/>
      <c r="AY289" s="155"/>
      <c r="AZ289" s="155"/>
      <c r="BA289" s="155"/>
      <c r="BB289" s="155"/>
      <c r="BC289" s="155"/>
      <c r="BD289" s="155"/>
      <c r="BE289" s="155"/>
      <c r="BF289" s="155"/>
      <c r="BG289" s="155"/>
      <c r="BH289" s="155"/>
      <c r="BI289" s="155"/>
      <c r="BJ289" s="155"/>
      <c r="BK289" s="155"/>
      <c r="BL289" s="155"/>
      <c r="BM289" s="155"/>
      <c r="BN289" s="155"/>
      <c r="BO289" s="155"/>
      <c r="BP289" s="155"/>
      <c r="BQ289" s="155"/>
      <c r="BR289" s="155"/>
      <c r="BS289" s="155"/>
      <c r="BT289" s="155"/>
      <c r="BU289" s="155"/>
      <c r="BV289" s="155"/>
    </row>
    <row r="290" spans="42:74">
      <c r="AP290" s="155"/>
      <c r="AQ290" s="155"/>
      <c r="AR290" s="155"/>
      <c r="AS290" s="155"/>
      <c r="AT290" s="155"/>
      <c r="AU290" s="155"/>
      <c r="AV290" s="155"/>
      <c r="AW290" s="155"/>
      <c r="AX290" s="155"/>
      <c r="AY290" s="155"/>
      <c r="AZ290" s="155"/>
      <c r="BA290" s="155"/>
      <c r="BB290" s="155"/>
      <c r="BC290" s="155"/>
      <c r="BD290" s="155"/>
      <c r="BE290" s="155"/>
      <c r="BF290" s="155"/>
      <c r="BG290" s="155"/>
      <c r="BH290" s="155"/>
      <c r="BI290" s="155"/>
      <c r="BJ290" s="155"/>
      <c r="BK290" s="155"/>
      <c r="BL290" s="155"/>
      <c r="BM290" s="155"/>
      <c r="BN290" s="155"/>
      <c r="BO290" s="155"/>
      <c r="BP290" s="155"/>
      <c r="BQ290" s="155"/>
      <c r="BR290" s="155"/>
      <c r="BS290" s="155"/>
      <c r="BT290" s="155"/>
      <c r="BU290" s="155"/>
      <c r="BV290" s="155"/>
    </row>
    <row r="291" spans="42:74">
      <c r="AP291" s="155"/>
      <c r="AQ291" s="155"/>
      <c r="AR291" s="155"/>
      <c r="AS291" s="155"/>
      <c r="AT291" s="155"/>
      <c r="AU291" s="155"/>
      <c r="AV291" s="155"/>
      <c r="AW291" s="155"/>
      <c r="AX291" s="155"/>
      <c r="AY291" s="155"/>
      <c r="AZ291" s="155"/>
      <c r="BA291" s="155"/>
      <c r="BB291" s="155"/>
      <c r="BC291" s="155"/>
      <c r="BD291" s="155"/>
      <c r="BE291" s="155"/>
      <c r="BF291" s="155"/>
      <c r="BG291" s="155"/>
      <c r="BH291" s="155"/>
      <c r="BI291" s="155"/>
      <c r="BJ291" s="155"/>
      <c r="BK291" s="155"/>
      <c r="BL291" s="155"/>
      <c r="BM291" s="155"/>
      <c r="BN291" s="155"/>
      <c r="BO291" s="155"/>
      <c r="BP291" s="155"/>
      <c r="BQ291" s="155"/>
      <c r="BR291" s="155"/>
      <c r="BS291" s="155"/>
      <c r="BT291" s="155"/>
      <c r="BU291" s="155"/>
      <c r="BV291" s="155"/>
    </row>
    <row r="292" spans="42:74">
      <c r="AP292" s="155"/>
      <c r="AQ292" s="155"/>
      <c r="AR292" s="155"/>
      <c r="AS292" s="155"/>
      <c r="AT292" s="155"/>
      <c r="AU292" s="155"/>
      <c r="AV292" s="155"/>
      <c r="AW292" s="155"/>
      <c r="AX292" s="155"/>
      <c r="AY292" s="155"/>
      <c r="AZ292" s="155"/>
      <c r="BA292" s="155"/>
      <c r="BB292" s="155"/>
      <c r="BC292" s="155"/>
      <c r="BD292" s="155"/>
      <c r="BE292" s="155"/>
      <c r="BF292" s="155"/>
      <c r="BG292" s="155"/>
      <c r="BH292" s="155"/>
      <c r="BI292" s="155"/>
      <c r="BJ292" s="155"/>
      <c r="BK292" s="155"/>
      <c r="BL292" s="155"/>
      <c r="BM292" s="155"/>
      <c r="BN292" s="155"/>
      <c r="BO292" s="155"/>
      <c r="BP292" s="155"/>
      <c r="BQ292" s="155"/>
      <c r="BR292" s="155"/>
      <c r="BS292" s="155"/>
      <c r="BT292" s="155"/>
      <c r="BU292" s="155"/>
      <c r="BV292" s="155"/>
    </row>
    <row r="293" spans="42:74">
      <c r="AP293" s="155"/>
      <c r="AQ293" s="155"/>
      <c r="AR293" s="155"/>
      <c r="AS293" s="155"/>
      <c r="AT293" s="155"/>
      <c r="AU293" s="155"/>
      <c r="AV293" s="155"/>
      <c r="AW293" s="155"/>
      <c r="AX293" s="155"/>
      <c r="AY293" s="155"/>
      <c r="AZ293" s="155"/>
      <c r="BA293" s="155"/>
      <c r="BB293" s="155"/>
      <c r="BC293" s="155"/>
      <c r="BD293" s="155"/>
      <c r="BE293" s="155"/>
      <c r="BF293" s="155"/>
      <c r="BG293" s="155"/>
      <c r="BH293" s="155"/>
      <c r="BI293" s="155"/>
      <c r="BJ293" s="155"/>
      <c r="BK293" s="155"/>
      <c r="BL293" s="155"/>
      <c r="BM293" s="155"/>
      <c r="BN293" s="155"/>
      <c r="BO293" s="155"/>
      <c r="BP293" s="155"/>
      <c r="BQ293" s="155"/>
      <c r="BR293" s="155"/>
      <c r="BS293" s="155"/>
      <c r="BT293" s="155"/>
      <c r="BU293" s="155"/>
      <c r="BV293" s="155"/>
    </row>
    <row r="294" spans="42:74">
      <c r="AP294" s="155"/>
      <c r="AQ294" s="155"/>
      <c r="AR294" s="155"/>
      <c r="AS294" s="155"/>
      <c r="AT294" s="155"/>
      <c r="AU294" s="155"/>
      <c r="AV294" s="155"/>
      <c r="AW294" s="155"/>
      <c r="AX294" s="155"/>
      <c r="AY294" s="155"/>
      <c r="AZ294" s="155"/>
      <c r="BA294" s="155"/>
      <c r="BB294" s="155"/>
      <c r="BC294" s="155"/>
      <c r="BD294" s="155"/>
      <c r="BE294" s="155"/>
      <c r="BF294" s="155"/>
      <c r="BG294" s="155"/>
      <c r="BH294" s="155"/>
      <c r="BI294" s="155"/>
      <c r="BJ294" s="155"/>
      <c r="BK294" s="155"/>
      <c r="BL294" s="155"/>
      <c r="BM294" s="155"/>
      <c r="BN294" s="155"/>
      <c r="BO294" s="155"/>
      <c r="BP294" s="155"/>
      <c r="BQ294" s="155"/>
      <c r="BR294" s="155"/>
      <c r="BS294" s="155"/>
      <c r="BT294" s="155"/>
      <c r="BU294" s="155"/>
      <c r="BV294" s="155"/>
    </row>
    <row r="295" spans="42:74">
      <c r="AP295" s="155"/>
      <c r="AQ295" s="155"/>
      <c r="AR295" s="155"/>
      <c r="AS295" s="155"/>
      <c r="AT295" s="155"/>
      <c r="AU295" s="155"/>
      <c r="AV295" s="155"/>
      <c r="AW295" s="155"/>
      <c r="AX295" s="155"/>
      <c r="AY295" s="155"/>
      <c r="AZ295" s="155"/>
      <c r="BA295" s="155"/>
      <c r="BB295" s="155"/>
      <c r="BC295" s="155"/>
      <c r="BD295" s="155"/>
      <c r="BE295" s="155"/>
      <c r="BF295" s="155"/>
      <c r="BG295" s="155"/>
      <c r="BH295" s="155"/>
      <c r="BI295" s="155"/>
      <c r="BJ295" s="155"/>
      <c r="BK295" s="155"/>
      <c r="BL295" s="155"/>
      <c r="BM295" s="155"/>
      <c r="BN295" s="155"/>
      <c r="BO295" s="155"/>
      <c r="BP295" s="155"/>
      <c r="BQ295" s="155"/>
      <c r="BR295" s="155"/>
      <c r="BS295" s="155"/>
      <c r="BT295" s="155"/>
      <c r="BU295" s="155"/>
      <c r="BV295" s="155"/>
    </row>
    <row r="296" spans="42:74">
      <c r="AP296" s="155"/>
      <c r="AQ296" s="155"/>
      <c r="AR296" s="155"/>
      <c r="AS296" s="155"/>
      <c r="AT296" s="155"/>
      <c r="AU296" s="155"/>
      <c r="AV296" s="155"/>
      <c r="AW296" s="155"/>
      <c r="AX296" s="155"/>
      <c r="AY296" s="155"/>
      <c r="AZ296" s="155"/>
      <c r="BA296" s="155"/>
      <c r="BB296" s="155"/>
      <c r="BC296" s="155"/>
      <c r="BD296" s="155"/>
      <c r="BE296" s="155"/>
      <c r="BF296" s="155"/>
      <c r="BG296" s="155"/>
      <c r="BH296" s="155"/>
      <c r="BI296" s="155"/>
      <c r="BJ296" s="155"/>
      <c r="BK296" s="155"/>
      <c r="BL296" s="155"/>
      <c r="BM296" s="155"/>
      <c r="BN296" s="155"/>
      <c r="BO296" s="155"/>
      <c r="BP296" s="155"/>
      <c r="BQ296" s="155"/>
      <c r="BR296" s="155"/>
      <c r="BS296" s="155"/>
      <c r="BT296" s="155"/>
      <c r="BU296" s="155"/>
      <c r="BV296" s="155"/>
    </row>
    <row r="297" spans="42:74">
      <c r="AP297" s="155"/>
      <c r="AQ297" s="155"/>
      <c r="AR297" s="155"/>
      <c r="AS297" s="155"/>
      <c r="AT297" s="155"/>
      <c r="AU297" s="155"/>
      <c r="AV297" s="155"/>
      <c r="AW297" s="155"/>
      <c r="AX297" s="155"/>
      <c r="AY297" s="155"/>
      <c r="AZ297" s="155"/>
      <c r="BA297" s="155"/>
      <c r="BB297" s="155"/>
      <c r="BC297" s="155"/>
      <c r="BD297" s="155"/>
      <c r="BE297" s="155"/>
      <c r="BF297" s="155"/>
      <c r="BG297" s="155"/>
      <c r="BH297" s="155"/>
      <c r="BI297" s="155"/>
      <c r="BJ297" s="155"/>
      <c r="BK297" s="155"/>
      <c r="BL297" s="155"/>
      <c r="BM297" s="155"/>
      <c r="BN297" s="155"/>
      <c r="BO297" s="155"/>
      <c r="BP297" s="155"/>
      <c r="BQ297" s="155"/>
      <c r="BR297" s="155"/>
      <c r="BS297" s="155"/>
      <c r="BT297" s="155"/>
      <c r="BU297" s="155"/>
      <c r="BV297" s="155"/>
    </row>
    <row r="298" spans="42:74">
      <c r="AP298" s="155"/>
      <c r="AQ298" s="155"/>
      <c r="AR298" s="155"/>
      <c r="AS298" s="155"/>
      <c r="AT298" s="155"/>
      <c r="AU298" s="155"/>
      <c r="AV298" s="155"/>
      <c r="AW298" s="155"/>
      <c r="AX298" s="155"/>
      <c r="AY298" s="155"/>
      <c r="AZ298" s="155"/>
      <c r="BA298" s="155"/>
      <c r="BB298" s="155"/>
      <c r="BC298" s="155"/>
      <c r="BD298" s="155"/>
      <c r="BE298" s="155"/>
      <c r="BF298" s="155"/>
      <c r="BG298" s="155"/>
      <c r="BH298" s="155"/>
      <c r="BI298" s="155"/>
      <c r="BJ298" s="155"/>
      <c r="BK298" s="155"/>
      <c r="BL298" s="155"/>
      <c r="BM298" s="155"/>
      <c r="BN298" s="155"/>
      <c r="BO298" s="155"/>
      <c r="BP298" s="155"/>
      <c r="BQ298" s="155"/>
      <c r="BR298" s="155"/>
      <c r="BS298" s="155"/>
      <c r="BT298" s="155"/>
      <c r="BU298" s="155"/>
      <c r="BV298" s="155"/>
    </row>
    <row r="299" spans="42:74">
      <c r="AP299" s="155"/>
      <c r="AQ299" s="155"/>
      <c r="AR299" s="155"/>
      <c r="AS299" s="155"/>
      <c r="AT299" s="155"/>
      <c r="AU299" s="155"/>
      <c r="AV299" s="155"/>
      <c r="AW299" s="155"/>
      <c r="AX299" s="155"/>
      <c r="AY299" s="155"/>
      <c r="AZ299" s="155"/>
      <c r="BA299" s="155"/>
      <c r="BB299" s="155"/>
      <c r="BC299" s="155"/>
      <c r="BD299" s="155"/>
      <c r="BE299" s="155"/>
      <c r="BF299" s="155"/>
      <c r="BG299" s="155"/>
      <c r="BH299" s="155"/>
      <c r="BI299" s="155"/>
      <c r="BJ299" s="155"/>
      <c r="BK299" s="155"/>
      <c r="BL299" s="155"/>
      <c r="BM299" s="155"/>
      <c r="BN299" s="155"/>
      <c r="BO299" s="155"/>
      <c r="BP299" s="155"/>
      <c r="BQ299" s="155"/>
      <c r="BR299" s="155"/>
      <c r="BS299" s="155"/>
      <c r="BT299" s="155"/>
      <c r="BU299" s="155"/>
      <c r="BV299" s="155"/>
    </row>
    <row r="300" spans="42:74">
      <c r="AP300" s="155"/>
      <c r="AQ300" s="155"/>
      <c r="AR300" s="155"/>
      <c r="AS300" s="155"/>
      <c r="AT300" s="155"/>
      <c r="AU300" s="155"/>
      <c r="AV300" s="155"/>
      <c r="AW300" s="155"/>
      <c r="AX300" s="155"/>
      <c r="AY300" s="155"/>
      <c r="AZ300" s="155"/>
      <c r="BA300" s="155"/>
      <c r="BB300" s="155"/>
      <c r="BC300" s="155"/>
      <c r="BD300" s="155"/>
      <c r="BE300" s="155"/>
      <c r="BF300" s="155"/>
      <c r="BG300" s="155"/>
      <c r="BH300" s="155"/>
      <c r="BI300" s="155"/>
      <c r="BJ300" s="155"/>
      <c r="BK300" s="155"/>
      <c r="BL300" s="155"/>
      <c r="BM300" s="155"/>
      <c r="BN300" s="155"/>
      <c r="BO300" s="155"/>
      <c r="BP300" s="155"/>
      <c r="BQ300" s="155"/>
      <c r="BR300" s="155"/>
      <c r="BS300" s="155"/>
      <c r="BT300" s="155"/>
      <c r="BU300" s="155"/>
      <c r="BV300" s="155"/>
    </row>
    <row r="301" spans="42:74">
      <c r="AP301" s="155"/>
      <c r="AQ301" s="155"/>
      <c r="AR301" s="155"/>
      <c r="AS301" s="155"/>
      <c r="AT301" s="155"/>
      <c r="AU301" s="155"/>
      <c r="AV301" s="155"/>
      <c r="AW301" s="155"/>
      <c r="AX301" s="155"/>
      <c r="AY301" s="155"/>
      <c r="AZ301" s="155"/>
      <c r="BA301" s="155"/>
      <c r="BB301" s="155"/>
      <c r="BC301" s="155"/>
      <c r="BD301" s="155"/>
      <c r="BE301" s="155"/>
      <c r="BF301" s="155"/>
      <c r="BG301" s="155"/>
      <c r="BH301" s="155"/>
      <c r="BI301" s="155"/>
      <c r="BJ301" s="155"/>
      <c r="BK301" s="155"/>
      <c r="BL301" s="155"/>
      <c r="BM301" s="155"/>
      <c r="BN301" s="155"/>
      <c r="BO301" s="155"/>
      <c r="BP301" s="155"/>
      <c r="BQ301" s="155"/>
      <c r="BR301" s="155"/>
      <c r="BS301" s="155"/>
      <c r="BT301" s="155"/>
      <c r="BU301" s="155"/>
      <c r="BV301" s="155"/>
    </row>
    <row r="302" spans="42:74">
      <c r="AP302" s="155"/>
      <c r="AQ302" s="155"/>
      <c r="AR302" s="155"/>
      <c r="AS302" s="155"/>
      <c r="AT302" s="155"/>
      <c r="AU302" s="155"/>
      <c r="AV302" s="155"/>
      <c r="AW302" s="155"/>
      <c r="AX302" s="155"/>
      <c r="AY302" s="155"/>
      <c r="AZ302" s="155"/>
      <c r="BA302" s="155"/>
      <c r="BB302" s="155"/>
      <c r="BC302" s="155"/>
      <c r="BD302" s="155"/>
      <c r="BE302" s="155"/>
      <c r="BF302" s="155"/>
      <c r="BG302" s="155"/>
      <c r="BH302" s="155"/>
      <c r="BI302" s="155"/>
      <c r="BJ302" s="155"/>
      <c r="BK302" s="155"/>
      <c r="BL302" s="155"/>
      <c r="BM302" s="155"/>
      <c r="BN302" s="155"/>
      <c r="BO302" s="155"/>
      <c r="BP302" s="155"/>
      <c r="BQ302" s="155"/>
      <c r="BR302" s="155"/>
      <c r="BS302" s="155"/>
      <c r="BT302" s="155"/>
      <c r="BU302" s="155"/>
      <c r="BV302" s="155"/>
    </row>
    <row r="303" spans="42:74">
      <c r="AP303" s="155"/>
      <c r="AQ303" s="155"/>
      <c r="AR303" s="155"/>
      <c r="AS303" s="155"/>
      <c r="AT303" s="155"/>
      <c r="AU303" s="155"/>
      <c r="AV303" s="155"/>
      <c r="AW303" s="155"/>
      <c r="AX303" s="155"/>
      <c r="AY303" s="155"/>
      <c r="AZ303" s="155"/>
      <c r="BA303" s="155"/>
      <c r="BB303" s="155"/>
      <c r="BC303" s="155"/>
      <c r="BD303" s="155"/>
      <c r="BE303" s="155"/>
      <c r="BF303" s="155"/>
      <c r="BG303" s="155"/>
      <c r="BH303" s="155"/>
      <c r="BI303" s="155"/>
      <c r="BJ303" s="155"/>
      <c r="BK303" s="155"/>
      <c r="BL303" s="155"/>
      <c r="BM303" s="155"/>
      <c r="BN303" s="155"/>
      <c r="BO303" s="155"/>
      <c r="BP303" s="155"/>
      <c r="BQ303" s="155"/>
      <c r="BR303" s="155"/>
      <c r="BS303" s="155"/>
      <c r="BT303" s="155"/>
      <c r="BU303" s="155"/>
      <c r="BV303" s="155"/>
    </row>
    <row r="304" spans="42:74">
      <c r="AP304" s="155"/>
      <c r="AQ304" s="155"/>
      <c r="AR304" s="155"/>
      <c r="AS304" s="155"/>
      <c r="AT304" s="155"/>
      <c r="AU304" s="155"/>
      <c r="AV304" s="155"/>
      <c r="AW304" s="155"/>
      <c r="AX304" s="155"/>
      <c r="AY304" s="155"/>
      <c r="AZ304" s="155"/>
      <c r="BA304" s="155"/>
      <c r="BB304" s="155"/>
      <c r="BC304" s="155"/>
      <c r="BD304" s="155"/>
      <c r="BE304" s="155"/>
      <c r="BF304" s="155"/>
      <c r="BG304" s="155"/>
      <c r="BH304" s="155"/>
      <c r="BI304" s="155"/>
      <c r="BJ304" s="155"/>
      <c r="BK304" s="155"/>
      <c r="BL304" s="155"/>
      <c r="BM304" s="155"/>
      <c r="BN304" s="155"/>
      <c r="BO304" s="155"/>
      <c r="BP304" s="155"/>
      <c r="BQ304" s="155"/>
      <c r="BR304" s="155"/>
      <c r="BS304" s="155"/>
      <c r="BT304" s="155"/>
      <c r="BU304" s="155"/>
      <c r="BV304" s="155"/>
    </row>
    <row r="305" spans="42:74">
      <c r="AP305" s="155"/>
      <c r="AQ305" s="155"/>
      <c r="AR305" s="155"/>
      <c r="AS305" s="155"/>
      <c r="AT305" s="155"/>
      <c r="AU305" s="155"/>
      <c r="AV305" s="155"/>
      <c r="AW305" s="155"/>
      <c r="AX305" s="155"/>
      <c r="AY305" s="155"/>
      <c r="AZ305" s="155"/>
      <c r="BA305" s="155"/>
      <c r="BB305" s="155"/>
      <c r="BC305" s="155"/>
      <c r="BD305" s="155"/>
      <c r="BE305" s="155"/>
      <c r="BF305" s="155"/>
      <c r="BG305" s="155"/>
      <c r="BH305" s="155"/>
      <c r="BI305" s="155"/>
      <c r="BJ305" s="155"/>
      <c r="BK305" s="155"/>
      <c r="BL305" s="155"/>
      <c r="BM305" s="155"/>
      <c r="BN305" s="155"/>
      <c r="BO305" s="155"/>
      <c r="BP305" s="155"/>
      <c r="BQ305" s="155"/>
      <c r="BR305" s="155"/>
      <c r="BS305" s="155"/>
      <c r="BT305" s="155"/>
      <c r="BU305" s="155"/>
      <c r="BV305" s="155"/>
    </row>
    <row r="306" spans="42:74">
      <c r="AP306" s="155"/>
      <c r="AQ306" s="155"/>
      <c r="AR306" s="155"/>
      <c r="AS306" s="155"/>
      <c r="AT306" s="155"/>
      <c r="AU306" s="155"/>
      <c r="AV306" s="155"/>
      <c r="AW306" s="155"/>
      <c r="AX306" s="155"/>
      <c r="AY306" s="155"/>
      <c r="AZ306" s="155"/>
      <c r="BA306" s="155"/>
      <c r="BB306" s="155"/>
      <c r="BC306" s="155"/>
      <c r="BD306" s="155"/>
      <c r="BE306" s="155"/>
      <c r="BF306" s="155"/>
      <c r="BG306" s="155"/>
      <c r="BH306" s="155"/>
      <c r="BI306" s="155"/>
      <c r="BJ306" s="155"/>
      <c r="BK306" s="155"/>
      <c r="BL306" s="155"/>
      <c r="BM306" s="155"/>
      <c r="BN306" s="155"/>
      <c r="BO306" s="155"/>
      <c r="BP306" s="155"/>
      <c r="BQ306" s="155"/>
      <c r="BR306" s="155"/>
      <c r="BS306" s="155"/>
      <c r="BT306" s="155"/>
      <c r="BU306" s="155"/>
      <c r="BV306" s="155"/>
    </row>
    <row r="307" spans="42:74">
      <c r="AP307" s="155"/>
      <c r="AQ307" s="155"/>
      <c r="AR307" s="155"/>
      <c r="AS307" s="155"/>
      <c r="AT307" s="155"/>
      <c r="AU307" s="155"/>
      <c r="AV307" s="155"/>
      <c r="AW307" s="155"/>
      <c r="AX307" s="155"/>
      <c r="AY307" s="155"/>
      <c r="AZ307" s="155"/>
      <c r="BA307" s="155"/>
      <c r="BB307" s="155"/>
      <c r="BC307" s="155"/>
      <c r="BD307" s="155"/>
      <c r="BE307" s="155"/>
      <c r="BF307" s="155"/>
      <c r="BG307" s="155"/>
      <c r="BH307" s="155"/>
      <c r="BI307" s="155"/>
      <c r="BJ307" s="155"/>
      <c r="BK307" s="155"/>
      <c r="BL307" s="155"/>
      <c r="BM307" s="155"/>
      <c r="BN307" s="155"/>
      <c r="BO307" s="155"/>
      <c r="BP307" s="155"/>
      <c r="BQ307" s="155"/>
      <c r="BR307" s="155"/>
      <c r="BS307" s="155"/>
      <c r="BT307" s="155"/>
      <c r="BU307" s="155"/>
      <c r="BV307" s="155"/>
    </row>
  </sheetData>
  <autoFilter ref="A10:CN33">
    <filterColumn colId="5" showButton="0"/>
  </autoFilter>
  <mergeCells count="2">
    <mergeCell ref="F10:G10"/>
    <mergeCell ref="AP8:AQ8"/>
  </mergeCells>
  <printOptions horizontalCentered="1"/>
  <pageMargins left="0.19685039370078741" right="0.19685039370078741" top="0.19685039370078741" bottom="0.19685039370078741" header="0" footer="0"/>
  <pageSetup scale="70" fitToHeight="0" orientation="portrait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10</vt:i4>
      </vt:variant>
    </vt:vector>
  </HeadingPairs>
  <TitlesOfParts>
    <vt:vector size="19" baseType="lpstr">
      <vt:lpstr>plantillaEG Enero-Diciembre 202</vt:lpstr>
      <vt:lpstr>174459_Porc_Rec_FORTAM_Rec_trim</vt:lpstr>
      <vt:lpstr>174145-I_EJERC_RECURSOS trim</vt:lpstr>
      <vt:lpstr>174452-I_DEPEND_FINANC sem</vt:lpstr>
      <vt:lpstr>173169 T_Variac_Ing_Disp_Anual</vt:lpstr>
      <vt:lpstr>174458-IAPR anual</vt:lpstr>
      <vt:lpstr>FAIS</vt:lpstr>
      <vt:lpstr>Proyetos FORTAMUN 2022</vt:lpstr>
      <vt:lpstr>Proyectos FAIS Enero-Dic.</vt:lpstr>
      <vt:lpstr>'173169 T_Variac_Ing_Disp_Anual'!Área_de_impresión</vt:lpstr>
      <vt:lpstr>'174145-I_EJERC_RECURSOS trim'!Área_de_impresión</vt:lpstr>
      <vt:lpstr>'174452-I_DEPEND_FINANC sem'!Área_de_impresión</vt:lpstr>
      <vt:lpstr>'174458-IAPR anual'!Área_de_impresión</vt:lpstr>
      <vt:lpstr>'174459_Porc_Rec_FORTAM_Rec_trim'!Área_de_impresión</vt:lpstr>
      <vt:lpstr>FAIS!Área_de_impresión</vt:lpstr>
      <vt:lpstr>'Proyectos FAIS Enero-Dic.'!Área_de_impresión</vt:lpstr>
      <vt:lpstr>'Proyetos FORTAMUN 2022'!Área_de_impresión</vt:lpstr>
      <vt:lpstr>'Proyectos FAIS Enero-Dic.'!Títulos_a_imprimir</vt:lpstr>
      <vt:lpstr>'Proyetos FORTAMUN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roberto paniagua</cp:lastModifiedBy>
  <dcterms:created xsi:type="dcterms:W3CDTF">2024-01-30T20:23:16Z</dcterms:created>
  <dcterms:modified xsi:type="dcterms:W3CDTF">2024-01-30T20:25:18Z</dcterms:modified>
</cp:coreProperties>
</file>